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firstSheet="4" activeTab="10"/>
  </bookViews>
  <sheets>
    <sheet name="aktif" sheetId="1" r:id="rId1"/>
    <sheet name="assets" sheetId="2" r:id="rId2"/>
    <sheet name="pasif" sheetId="3" r:id="rId3"/>
    <sheet name="liabilities" sheetId="4" r:id="rId4"/>
    <sheet name="nazım" sheetId="5" r:id="rId5"/>
    <sheet name="commit." sheetId="6" r:id="rId6"/>
    <sheet name="gelir" sheetId="7" r:id="rId7"/>
    <sheet name="inc-exp" sheetId="8" r:id="rId8"/>
    <sheet name="özkaynak" sheetId="9" r:id="rId9"/>
    <sheet name="SE-inc-exp" sheetId="10" r:id="rId10"/>
    <sheet name="nakit akış tablosu" sheetId="11" r:id="rId11"/>
    <sheet name="cash-flow" sheetId="12" r:id="rId12"/>
  </sheets>
  <externalReferences>
    <externalReference r:id="rId15"/>
    <externalReference r:id="rId16"/>
  </externalReferences>
  <definedNames>
    <definedName name="kontrol">'özkaynak'!$A$1002</definedName>
    <definedName name="_xlnm.Print_Area" localSheetId="1">'assets'!$A$1:$H$75</definedName>
    <definedName name="_xlnm.Print_Area" localSheetId="11">'cash-flow'!$A$1:$D$67</definedName>
    <definedName name="_xlnm.Print_Area" localSheetId="6">'gelir'!$A$1:$F$65</definedName>
    <definedName name="_xlnm.Print_Area" localSheetId="7">'inc-exp'!$A$1:$F$65</definedName>
    <definedName name="_xlnm.Print_Area" localSheetId="3">'liabilities'!$A$1:$H$71</definedName>
    <definedName name="_xlnm.Print_Area" localSheetId="10">'nakit akış tablosu'!$A$1:$D$67</definedName>
    <definedName name="_xlnm.Print_Area" localSheetId="4">'nazım'!$A$1:$H$92</definedName>
    <definedName name="_xlnm.Print_Area" localSheetId="8">'özkaynak'!$A$1:$R$77</definedName>
    <definedName name="_xlnm.Print_Area" localSheetId="2">'pasif'!$A$1:$H$72</definedName>
    <definedName name="_xlnm.Print_Area" localSheetId="9">'SE-inc-exp'!$A$1:$C$22</definedName>
    <definedName name="Z_240E671D_005F_4950_A117_0D4FDE7C94EC_.wvu.PrintArea" localSheetId="1" hidden="1">'assets'!$A$1:$H$75</definedName>
    <definedName name="Z_240E671D_005F_4950_A117_0D4FDE7C94EC_.wvu.PrintArea" localSheetId="11" hidden="1">'cash-flow'!$A$1:$D$67</definedName>
    <definedName name="Z_240E671D_005F_4950_A117_0D4FDE7C94EC_.wvu.PrintArea" localSheetId="6" hidden="1">'gelir'!$A$1:$F$65</definedName>
    <definedName name="Z_240E671D_005F_4950_A117_0D4FDE7C94EC_.wvu.PrintArea" localSheetId="7" hidden="1">'inc-exp'!$A$1:$F$65</definedName>
    <definedName name="Z_240E671D_005F_4950_A117_0D4FDE7C94EC_.wvu.PrintArea" localSheetId="3" hidden="1">'liabilities'!$A$1:$H$71</definedName>
    <definedName name="Z_240E671D_005F_4950_A117_0D4FDE7C94EC_.wvu.PrintArea" localSheetId="10" hidden="1">'nakit akış tablosu'!$A$1:$D$67</definedName>
    <definedName name="Z_240E671D_005F_4950_A117_0D4FDE7C94EC_.wvu.PrintArea" localSheetId="4" hidden="1">'nazım'!$A$1:$H$92</definedName>
    <definedName name="Z_240E671D_005F_4950_A117_0D4FDE7C94EC_.wvu.PrintArea" localSheetId="8" hidden="1">'özkaynak'!$A$1:$R$77</definedName>
    <definedName name="Z_240E671D_005F_4950_A117_0D4FDE7C94EC_.wvu.PrintArea" localSheetId="2" hidden="1">'pasif'!$A$1:$H$72</definedName>
    <definedName name="Z_240E671D_005F_4950_A117_0D4FDE7C94EC_.wvu.PrintArea" localSheetId="9" hidden="1">'SE-inc-exp'!$A$1:$C$22</definedName>
    <definedName name="Z_357A7B1B_ECA9_4257_8412_A62B222F4236_.wvu.PrintArea" localSheetId="0" hidden="1">'aktif'!$A$1:$H$76</definedName>
    <definedName name="Z_357A7B1B_ECA9_4257_8412_A62B222F4236_.wvu.PrintArea" localSheetId="1" hidden="1">'assets'!$A$1:$H$75</definedName>
    <definedName name="Z_357A7B1B_ECA9_4257_8412_A62B222F4236_.wvu.PrintArea" localSheetId="11" hidden="1">'cash-flow'!$A$1:$D$67</definedName>
    <definedName name="Z_357A7B1B_ECA9_4257_8412_A62B222F4236_.wvu.PrintArea" localSheetId="6" hidden="1">'gelir'!$A$1:$F$65</definedName>
    <definedName name="Z_357A7B1B_ECA9_4257_8412_A62B222F4236_.wvu.PrintArea" localSheetId="7" hidden="1">'inc-exp'!$A$1:$F$65</definedName>
    <definedName name="Z_357A7B1B_ECA9_4257_8412_A62B222F4236_.wvu.PrintArea" localSheetId="3" hidden="1">'liabilities'!$A$1:$H$71</definedName>
    <definedName name="Z_357A7B1B_ECA9_4257_8412_A62B222F4236_.wvu.PrintArea" localSheetId="10" hidden="1">'nakit akış tablosu'!$A$1:$D$67</definedName>
    <definedName name="Z_357A7B1B_ECA9_4257_8412_A62B222F4236_.wvu.PrintArea" localSheetId="4" hidden="1">'nazım'!$A$1:$H$92</definedName>
    <definedName name="Z_357A7B1B_ECA9_4257_8412_A62B222F4236_.wvu.PrintArea" localSheetId="8" hidden="1">'özkaynak'!$A$1:$R$77</definedName>
    <definedName name="Z_357A7B1B_ECA9_4257_8412_A62B222F4236_.wvu.PrintArea" localSheetId="2" hidden="1">'pasif'!$A$1:$H$72</definedName>
    <definedName name="Z_357A7B1B_ECA9_4257_8412_A62B222F4236_.wvu.PrintArea" localSheetId="9" hidden="1">'SE-inc-exp'!$A$1:$C$22</definedName>
    <definedName name="Z_4F1305AE_AB6A_4B2C_BA70_283612E5B32F_.wvu.PrintArea" localSheetId="0" hidden="1">'aktif'!$A$1:$H$76</definedName>
    <definedName name="Z_4F1305AE_AB6A_4B2C_BA70_283612E5B32F_.wvu.PrintArea" localSheetId="1" hidden="1">'assets'!$A$1:$H$75</definedName>
    <definedName name="Z_4F1305AE_AB6A_4B2C_BA70_283612E5B32F_.wvu.PrintArea" localSheetId="11" hidden="1">'cash-flow'!$A$1:$D$67</definedName>
    <definedName name="Z_4F1305AE_AB6A_4B2C_BA70_283612E5B32F_.wvu.PrintArea" localSheetId="6" hidden="1">'gelir'!$A$1:$F$65</definedName>
    <definedName name="Z_4F1305AE_AB6A_4B2C_BA70_283612E5B32F_.wvu.PrintArea" localSheetId="7" hidden="1">'inc-exp'!$A$1:$F$65</definedName>
    <definedName name="Z_4F1305AE_AB6A_4B2C_BA70_283612E5B32F_.wvu.PrintArea" localSheetId="3" hidden="1">'liabilities'!$A$1:$H$71</definedName>
    <definedName name="Z_4F1305AE_AB6A_4B2C_BA70_283612E5B32F_.wvu.PrintArea" localSheetId="10" hidden="1">'nakit akış tablosu'!$A$1:$D$67</definedName>
    <definedName name="Z_4F1305AE_AB6A_4B2C_BA70_283612E5B32F_.wvu.PrintArea" localSheetId="4" hidden="1">'nazım'!$A$1:$H$92</definedName>
    <definedName name="Z_4F1305AE_AB6A_4B2C_BA70_283612E5B32F_.wvu.PrintArea" localSheetId="8" hidden="1">'özkaynak'!$A$1:$R$77</definedName>
    <definedName name="Z_4F1305AE_AB6A_4B2C_BA70_283612E5B32F_.wvu.PrintArea" localSheetId="2" hidden="1">'pasif'!$A$1:$H$72</definedName>
    <definedName name="Z_4F1305AE_AB6A_4B2C_BA70_283612E5B32F_.wvu.PrintArea" localSheetId="9" hidden="1">'SE-inc-exp'!$A$1:$C$22</definedName>
    <definedName name="Z_A9CA9E64_688B_41AB_9F9D_FC34E5F4F4AB_.wvu.PrintArea" localSheetId="0" hidden="1">'aktif'!$A$1:$H$76</definedName>
    <definedName name="Z_A9CA9E64_688B_41AB_9F9D_FC34E5F4F4AB_.wvu.PrintArea" localSheetId="1" hidden="1">'assets'!$A$1:$H$75</definedName>
    <definedName name="Z_A9CA9E64_688B_41AB_9F9D_FC34E5F4F4AB_.wvu.PrintArea" localSheetId="11" hidden="1">'cash-flow'!$A$1:$D$67</definedName>
    <definedName name="Z_A9CA9E64_688B_41AB_9F9D_FC34E5F4F4AB_.wvu.PrintArea" localSheetId="6" hidden="1">'gelir'!$A$1:$F$65</definedName>
    <definedName name="Z_A9CA9E64_688B_41AB_9F9D_FC34E5F4F4AB_.wvu.PrintArea" localSheetId="7" hidden="1">'inc-exp'!$A$1:$F$65</definedName>
    <definedName name="Z_A9CA9E64_688B_41AB_9F9D_FC34E5F4F4AB_.wvu.PrintArea" localSheetId="3" hidden="1">'liabilities'!$A$1:$H$71</definedName>
    <definedName name="Z_A9CA9E64_688B_41AB_9F9D_FC34E5F4F4AB_.wvu.PrintArea" localSheetId="10" hidden="1">'nakit akış tablosu'!$A$1:$D$67</definedName>
    <definedName name="Z_A9CA9E64_688B_41AB_9F9D_FC34E5F4F4AB_.wvu.PrintArea" localSheetId="4" hidden="1">'nazım'!$A$1:$H$92</definedName>
    <definedName name="Z_A9CA9E64_688B_41AB_9F9D_FC34E5F4F4AB_.wvu.PrintArea" localSheetId="8" hidden="1">'özkaynak'!$A$1:$R$77</definedName>
    <definedName name="Z_A9CA9E64_688B_41AB_9F9D_FC34E5F4F4AB_.wvu.PrintArea" localSheetId="2" hidden="1">'pasif'!$A$1:$H$72</definedName>
    <definedName name="Z_A9CA9E64_688B_41AB_9F9D_FC34E5F4F4AB_.wvu.PrintArea" localSheetId="9" hidden="1">'SE-inc-exp'!$A$1:$C$22</definedName>
    <definedName name="Z_CCC04160_2705_4224_B97D_CCEF87873E71_.wvu.PrintArea" localSheetId="1" hidden="1">'assets'!$A$1:$H$75</definedName>
    <definedName name="Z_CCC04160_2705_4224_B97D_CCEF87873E71_.wvu.PrintArea" localSheetId="11" hidden="1">'cash-flow'!$A$1:$D$67</definedName>
    <definedName name="Z_CCC04160_2705_4224_B97D_CCEF87873E71_.wvu.PrintArea" localSheetId="6" hidden="1">'gelir'!$A$1:$F$65</definedName>
    <definedName name="Z_CCC04160_2705_4224_B97D_CCEF87873E71_.wvu.PrintArea" localSheetId="7" hidden="1">'inc-exp'!$A$1:$F$65</definedName>
    <definedName name="Z_CCC04160_2705_4224_B97D_CCEF87873E71_.wvu.PrintArea" localSheetId="3" hidden="1">'liabilities'!$A$1:$H$71</definedName>
    <definedName name="Z_CCC04160_2705_4224_B97D_CCEF87873E71_.wvu.PrintArea" localSheetId="10" hidden="1">'nakit akış tablosu'!$A$1:$D$67</definedName>
    <definedName name="Z_CCC04160_2705_4224_B97D_CCEF87873E71_.wvu.PrintArea" localSheetId="4" hidden="1">'nazım'!$A$1:$H$92</definedName>
    <definedName name="Z_CCC04160_2705_4224_B97D_CCEF87873E71_.wvu.PrintArea" localSheetId="8" hidden="1">'özkaynak'!$A$1:$R$77</definedName>
    <definedName name="Z_CCC04160_2705_4224_B97D_CCEF87873E71_.wvu.PrintArea" localSheetId="2" hidden="1">'pasif'!$A$1:$H$72</definedName>
    <definedName name="Z_CCC04160_2705_4224_B97D_CCEF87873E71_.wvu.PrintArea" localSheetId="9" hidden="1">'SE-inc-exp'!$A$1:$C$22</definedName>
  </definedNames>
  <calcPr fullCalcOnLoad="1"/>
</workbook>
</file>

<file path=xl/comments1.xml><?xml version="1.0" encoding="utf-8"?>
<comments xmlns="http://schemas.openxmlformats.org/spreadsheetml/2006/main">
  <authors>
    <author>gkilinc</author>
  </authors>
  <commentList>
    <comment ref="H75" authorId="0">
      <text>
        <r>
          <rPr>
            <b/>
            <sz val="8"/>
            <rFont val="Tahoma"/>
            <family val="2"/>
          </rPr>
          <t>END</t>
        </r>
      </text>
    </comment>
    <comment ref="E75" authorId="0">
      <text>
        <r>
          <rPr>
            <b/>
            <sz val="8"/>
            <rFont val="Tahoma"/>
            <family val="2"/>
          </rPr>
          <t>END</t>
        </r>
      </text>
    </comment>
    <comment ref="F8" authorId="0">
      <text>
        <r>
          <rPr>
            <b/>
            <sz val="8"/>
            <rFont val="Tahoma"/>
            <family val="2"/>
          </rPr>
          <t>BEGIN</t>
        </r>
      </text>
    </comment>
    <comment ref="C8" authorId="0">
      <text>
        <r>
          <rPr>
            <b/>
            <sz val="8"/>
            <rFont val="Tahoma"/>
            <family val="2"/>
          </rPr>
          <t>BEGIN</t>
        </r>
      </text>
    </comment>
  </commentList>
</comments>
</file>

<file path=xl/comments10.xml><?xml version="1.0" encoding="utf-8"?>
<comments xmlns="http://schemas.openxmlformats.org/spreadsheetml/2006/main">
  <authors>
    <author>erdogana</author>
    <author>gkilinc</author>
  </authors>
  <commentList>
    <comment ref="C22" authorId="0">
      <text>
        <r>
          <rPr>
            <b/>
            <sz val="8"/>
            <rFont val="Tahoma"/>
            <family val="2"/>
          </rPr>
          <t>END</t>
        </r>
      </text>
    </comment>
    <comment ref="B22" authorId="0">
      <text>
        <r>
          <rPr>
            <b/>
            <sz val="8"/>
            <rFont val="Tahoma"/>
            <family val="2"/>
          </rPr>
          <t>END</t>
        </r>
      </text>
    </comment>
    <comment ref="C7" authorId="1">
      <text>
        <r>
          <rPr>
            <b/>
            <sz val="8"/>
            <rFont val="Tahoma"/>
            <family val="2"/>
          </rPr>
          <t>BEGIN</t>
        </r>
      </text>
    </comment>
    <comment ref="B7" authorId="1">
      <text>
        <r>
          <rPr>
            <b/>
            <sz val="8"/>
            <rFont val="Tahoma"/>
            <family val="2"/>
          </rPr>
          <t>BEGIN</t>
        </r>
      </text>
    </comment>
  </commentList>
</comments>
</file>

<file path=xl/comments11.xml><?xml version="1.0" encoding="utf-8"?>
<comments xmlns="http://schemas.openxmlformats.org/spreadsheetml/2006/main">
  <authors>
    <author>YasarN</author>
    <author>gkilinc</author>
  </authors>
  <commentList>
    <comment ref="D66" authorId="0">
      <text>
        <r>
          <rPr>
            <b/>
            <sz val="8"/>
            <rFont val="Tahoma"/>
            <family val="2"/>
          </rPr>
          <t>END</t>
        </r>
      </text>
    </comment>
    <comment ref="C66" authorId="0">
      <text>
        <r>
          <rPr>
            <b/>
            <sz val="8"/>
            <rFont val="Tahoma"/>
            <family val="2"/>
          </rPr>
          <t>END</t>
        </r>
      </text>
    </comment>
    <comment ref="D6" authorId="1">
      <text>
        <r>
          <rPr>
            <b/>
            <sz val="8"/>
            <rFont val="Tahoma"/>
            <family val="2"/>
          </rPr>
          <t>BEGIN</t>
        </r>
      </text>
    </comment>
    <comment ref="C6" authorId="1">
      <text>
        <r>
          <rPr>
            <b/>
            <sz val="8"/>
            <rFont val="Tahoma"/>
            <family val="2"/>
          </rPr>
          <t>BEGIN</t>
        </r>
      </text>
    </comment>
  </commentList>
</comments>
</file>

<file path=xl/comments3.xml><?xml version="1.0" encoding="utf-8"?>
<comments xmlns="http://schemas.openxmlformats.org/spreadsheetml/2006/main">
  <authors>
    <author>gkilinc</author>
  </authors>
  <commentList>
    <comment ref="H71" authorId="0">
      <text>
        <r>
          <rPr>
            <b/>
            <sz val="8"/>
            <rFont val="Tahoma"/>
            <family val="2"/>
          </rPr>
          <t>END</t>
        </r>
      </text>
    </comment>
    <comment ref="E71" authorId="0">
      <text>
        <r>
          <rPr>
            <b/>
            <sz val="8"/>
            <rFont val="Tahoma"/>
            <family val="2"/>
          </rPr>
          <t>END</t>
        </r>
      </text>
    </comment>
    <comment ref="F8" authorId="0">
      <text>
        <r>
          <rPr>
            <b/>
            <sz val="8"/>
            <rFont val="Tahoma"/>
            <family val="2"/>
          </rPr>
          <t>BEGIN</t>
        </r>
      </text>
    </comment>
    <comment ref="C8" authorId="0">
      <text>
        <r>
          <rPr>
            <b/>
            <sz val="8"/>
            <rFont val="Tahoma"/>
            <family val="2"/>
          </rPr>
          <t>BEGIN</t>
        </r>
      </text>
    </comment>
  </commentList>
</comments>
</file>

<file path=xl/comments5.xml><?xml version="1.0" encoding="utf-8"?>
<comments xmlns="http://schemas.openxmlformats.org/spreadsheetml/2006/main">
  <authors>
    <author>gkilinc</author>
  </authors>
  <commentList>
    <comment ref="H92" authorId="0">
      <text>
        <r>
          <rPr>
            <b/>
            <sz val="8"/>
            <rFont val="Tahoma"/>
            <family val="2"/>
          </rPr>
          <t>END</t>
        </r>
      </text>
    </comment>
    <comment ref="E92" authorId="0">
      <text>
        <r>
          <rPr>
            <b/>
            <sz val="8"/>
            <rFont val="Tahoma"/>
            <family val="2"/>
          </rPr>
          <t>END</t>
        </r>
      </text>
    </comment>
    <comment ref="F6" authorId="0">
      <text>
        <r>
          <rPr>
            <b/>
            <sz val="8"/>
            <rFont val="Tahoma"/>
            <family val="2"/>
          </rPr>
          <t>BEGIN</t>
        </r>
      </text>
    </comment>
    <comment ref="C6" authorId="0">
      <text>
        <r>
          <rPr>
            <b/>
            <sz val="8"/>
            <rFont val="Tahoma"/>
            <family val="2"/>
          </rPr>
          <t>BEGIN</t>
        </r>
      </text>
    </comment>
  </commentList>
</comments>
</file>

<file path=xl/comments7.xml><?xml version="1.0" encoding="utf-8"?>
<comments xmlns="http://schemas.openxmlformats.org/spreadsheetml/2006/main">
  <authors>
    <author>gkilinc</author>
  </authors>
  <commentList>
    <comment ref="F65" authorId="0">
      <text>
        <r>
          <rPr>
            <b/>
            <sz val="8"/>
            <rFont val="Tahoma"/>
            <family val="2"/>
          </rPr>
          <t>END</t>
        </r>
      </text>
    </comment>
    <comment ref="E65" authorId="0">
      <text>
        <r>
          <rPr>
            <b/>
            <sz val="8"/>
            <rFont val="Tahoma"/>
            <family val="2"/>
          </rPr>
          <t>END</t>
        </r>
      </text>
    </comment>
    <comment ref="D65" authorId="0">
      <text>
        <r>
          <rPr>
            <b/>
            <sz val="8"/>
            <rFont val="Tahoma"/>
            <family val="2"/>
          </rPr>
          <t>END</t>
        </r>
      </text>
    </comment>
    <comment ref="C65" authorId="0">
      <text>
        <r>
          <rPr>
            <b/>
            <sz val="8"/>
            <rFont val="Tahoma"/>
            <family val="2"/>
          </rPr>
          <t>END</t>
        </r>
      </text>
    </comment>
    <comment ref="F7" authorId="0">
      <text>
        <r>
          <rPr>
            <b/>
            <sz val="8"/>
            <rFont val="Tahoma"/>
            <family val="2"/>
          </rPr>
          <t>BEGIN</t>
        </r>
      </text>
    </comment>
    <comment ref="E7" authorId="0">
      <text>
        <r>
          <rPr>
            <b/>
            <sz val="8"/>
            <rFont val="Tahoma"/>
            <family val="2"/>
          </rPr>
          <t>BEGIN</t>
        </r>
      </text>
    </comment>
    <comment ref="D7" authorId="0">
      <text>
        <r>
          <rPr>
            <b/>
            <sz val="8"/>
            <rFont val="Tahoma"/>
            <family val="2"/>
          </rPr>
          <t>BEGIN</t>
        </r>
      </text>
    </comment>
    <comment ref="C7" authorId="0">
      <text>
        <r>
          <rPr>
            <b/>
            <sz val="8"/>
            <rFont val="Tahoma"/>
            <family val="2"/>
          </rPr>
          <t>BEGIN</t>
        </r>
      </text>
    </comment>
  </commentList>
</comments>
</file>

<file path=xl/comments9.xml><?xml version="1.0" encoding="utf-8"?>
<comments xmlns="http://schemas.openxmlformats.org/spreadsheetml/2006/main">
  <authors>
    <author>GKILINC</author>
    <author>gkilinc</author>
  </authors>
  <commentList>
    <comment ref="R76" authorId="0">
      <text>
        <r>
          <rPr>
            <b/>
            <sz val="8"/>
            <rFont val="Tahoma"/>
            <family val="2"/>
          </rPr>
          <t>END</t>
        </r>
      </text>
    </comment>
    <comment ref="C11" authorId="1">
      <text>
        <r>
          <rPr>
            <b/>
            <sz val="8"/>
            <rFont val="Tahoma"/>
            <family val="2"/>
          </rPr>
          <t>BEGIN</t>
        </r>
      </text>
    </comment>
  </commentList>
</comments>
</file>

<file path=xl/sharedStrings.xml><?xml version="1.0" encoding="utf-8"?>
<sst xmlns="http://schemas.openxmlformats.org/spreadsheetml/2006/main" count="977" uniqueCount="823">
  <si>
    <t>TOTAL ASSETS</t>
  </si>
  <si>
    <t>(17)</t>
  </si>
  <si>
    <t>XIX. OTHER ASSETS</t>
  </si>
  <si>
    <t>18.2.Held from terminated operations</t>
  </si>
  <si>
    <t xml:space="preserve">18.1.Held for sale purpose </t>
  </si>
  <si>
    <t>(16)</t>
  </si>
  <si>
    <t>XVIII. PROPERTY AND EQUIPMENT HELD FOR SALE PURPOSE AND HELD FROM TERMINATED OPERATIONS (Net)</t>
  </si>
  <si>
    <t>17.2.Deferred assets for tax</t>
  </si>
  <si>
    <t>17.1.Current assets for tax</t>
  </si>
  <si>
    <t>(15)</t>
  </si>
  <si>
    <t>XVII. ASSETS FOR TAX</t>
  </si>
  <si>
    <t>(14)</t>
  </si>
  <si>
    <t xml:space="preserve">XVI. REAL ESTATES FOR INVESTMENT PURPOSE (Net) </t>
  </si>
  <si>
    <t>15.2.Other</t>
  </si>
  <si>
    <t>15.1.Goodwill</t>
  </si>
  <si>
    <t>(13)</t>
  </si>
  <si>
    <t>XV. INTANGIBLE ASSETS [Net]</t>
  </si>
  <si>
    <t>(12)</t>
  </si>
  <si>
    <t xml:space="preserve">XIV. PROPERTY AND EQUIPMENT (Net) </t>
  </si>
  <si>
    <t>13.3.Hedges for investments made in foreign countries</t>
  </si>
  <si>
    <t>13.2.Cash flow hedges</t>
  </si>
  <si>
    <t>13.1.Fair value hedges</t>
  </si>
  <si>
    <t>(11)</t>
  </si>
  <si>
    <t>XIII. DERIVATIVE FINANCIAL ASSETS HELD FOR HEDGING</t>
  </si>
  <si>
    <t>12.4.Unearned income ( - )</t>
  </si>
  <si>
    <t>12.3.Others</t>
  </si>
  <si>
    <t>12.2.Operational leasing receivables</t>
  </si>
  <si>
    <t>12.1.Finance lease receivables</t>
  </si>
  <si>
    <t>(10)</t>
  </si>
  <si>
    <t xml:space="preserve">XII. RECEIVABLES FROM LEASING TRANSACTIONS </t>
  </si>
  <si>
    <t>11.2.2.Non-financial joint ventures</t>
  </si>
  <si>
    <t>11.2.1.Financial joint ventures</t>
  </si>
  <si>
    <t>11.2.Non-consolidated joint ventures</t>
  </si>
  <si>
    <t xml:space="preserve">11.1.Accounted with equity method </t>
  </si>
  <si>
    <t>(9)</t>
  </si>
  <si>
    <t xml:space="preserve">XI. JOINT VENTURES (BUSINESS PARTNERS) (Net)  </t>
  </si>
  <si>
    <t xml:space="preserve">10.2.Non-consolidated non-financial subsidiaries </t>
  </si>
  <si>
    <t xml:space="preserve">10.1.Non-consolidated financial subsidiaries </t>
  </si>
  <si>
    <t>(8)</t>
  </si>
  <si>
    <t xml:space="preserve">X. SUBSIDIARIES (Net) </t>
  </si>
  <si>
    <t>9.2.2.Non-financial investments and associates</t>
  </si>
  <si>
    <t>9.2.1.Financial investments and associates</t>
  </si>
  <si>
    <t>9.2.Non-consolidated investments and associates</t>
  </si>
  <si>
    <t xml:space="preserve">9.1.Accounted with equity method </t>
  </si>
  <si>
    <t>(7)</t>
  </si>
  <si>
    <t xml:space="preserve">IX. INVESTMENTS AND ASSOCIATES (Net)  </t>
  </si>
  <si>
    <t>8.2.Other marketable securities</t>
  </si>
  <si>
    <t>8.1.Public sector debt securities</t>
  </si>
  <si>
    <t>(6)</t>
  </si>
  <si>
    <t>VIII. INVESTMENTS HELD TO MATURITY (Net)</t>
  </si>
  <si>
    <t>VII. FACTORING RECEIVABLES</t>
  </si>
  <si>
    <t>6.3.Specific provisions (-)</t>
  </si>
  <si>
    <t>6.2.Loans under follow-up</t>
  </si>
  <si>
    <t xml:space="preserve">6.1.3.Other </t>
  </si>
  <si>
    <t>6.1.2.Public sector debt securities</t>
  </si>
  <si>
    <t xml:space="preserve">6.1.1.Loans granted to the Bank's risk group </t>
  </si>
  <si>
    <t>6.1.Loans and Receivables</t>
  </si>
  <si>
    <t>(5)</t>
  </si>
  <si>
    <t>VI. LOANS AND RECEIVABLES</t>
  </si>
  <si>
    <t>5.3.Other marketable securities</t>
  </si>
  <si>
    <t>5.2.Public sector debt securities</t>
  </si>
  <si>
    <t>5.1.Securities representing a share in capital</t>
  </si>
  <si>
    <t>(4)</t>
  </si>
  <si>
    <t xml:space="preserve">V. FINANCIAL ASSETS AVAILABLE FOR SALE (Net)    </t>
  </si>
  <si>
    <t>4.3.Receivables from reverse repurchase agreements</t>
  </si>
  <si>
    <t>4.2.Istanbul Stock Exchange money market placements</t>
  </si>
  <si>
    <t>4.1.Interbank money market placements</t>
  </si>
  <si>
    <t>IV. MONEY MARKET SECURITIES</t>
  </si>
  <si>
    <t>(3)</t>
  </si>
  <si>
    <t xml:space="preserve">III. BANKS </t>
  </si>
  <si>
    <t>2.2.4.Other marketable securities</t>
  </si>
  <si>
    <t>2.2.3.Loans</t>
  </si>
  <si>
    <t>2.2.2.Securities representing a share in capital</t>
  </si>
  <si>
    <t>2.2.1.Public sector debt securities</t>
  </si>
  <si>
    <t>2.2.Financial assets where fair value change is reflected to income statement</t>
  </si>
  <si>
    <t>2.1.4.Other marketable securities</t>
  </si>
  <si>
    <t>2.1.3.Derivative financial assets held for trading</t>
  </si>
  <si>
    <t>2.1.2.Securities representing a share in capital</t>
  </si>
  <si>
    <t>2.1.1.Public sector debt securities</t>
  </si>
  <si>
    <t>2.1.Financial assets held for trading</t>
  </si>
  <si>
    <t>(2)</t>
  </si>
  <si>
    <t>II. FINANCIAL ASSETS WHERE FAIR VALUE CHANGE IS REFLECTED TO INCOME STATEMENT (Net)</t>
  </si>
  <si>
    <t>(1)</t>
  </si>
  <si>
    <t>I. CASH AND BALANCES WITH THE CENTRAL BANK OF TURKEY</t>
  </si>
  <si>
    <t>Total</t>
  </si>
  <si>
    <t>FC</t>
  </si>
  <si>
    <t>TC</t>
  </si>
  <si>
    <t>Disc.</t>
  </si>
  <si>
    <t>ASSETS</t>
  </si>
  <si>
    <t>PRIOR PERIOD</t>
  </si>
  <si>
    <t>CURRENT PERIOD</t>
  </si>
  <si>
    <t>THOUSAND TURKISH LIRA</t>
  </si>
  <si>
    <t>T.VAKIFLAR BANKASI T.A.O. BANK ONLY INCOME STATEMENT (FINANCIAL POSITION TABLE)</t>
  </si>
  <si>
    <t>TOTAL LIABILITIES</t>
  </si>
  <si>
    <t>16.4.2.Current year income/loss</t>
  </si>
  <si>
    <t>16.4.1.Prior year income/loss</t>
  </si>
  <si>
    <t>16.4. Profit or loss</t>
  </si>
  <si>
    <t>16.3.4.Other profit reserves</t>
  </si>
  <si>
    <t>16.3.3.Extraordinary reserves</t>
  </si>
  <si>
    <t>16.3.2.Status reserves</t>
  </si>
  <si>
    <t>16.3.1.Legal reserves</t>
  </si>
  <si>
    <t>16.3.Profit reserves</t>
  </si>
  <si>
    <t>16.2.10.Other capital reserves</t>
  </si>
  <si>
    <t>16.2.9.Value increase in property and equipment held for sale purpose and held from terminated operations</t>
  </si>
  <si>
    <t>16.2.8.Hedging funds (Active part)</t>
  </si>
  <si>
    <t>16.2.7.Free shares from investment and associates, subsidiaries and joint ventures (business partners)</t>
  </si>
  <si>
    <t>16.2.6.Revaluation changes of real estates for investment purpose</t>
  </si>
  <si>
    <t xml:space="preserve">16.2.5.Revaluation changes of intangible assets </t>
  </si>
  <si>
    <t xml:space="preserve">16.2.4.Revaluation changes of property and equipment </t>
  </si>
  <si>
    <t>16.2.3.Valuation changes in marketable securities</t>
  </si>
  <si>
    <t>16.2.2.Share cancellation profits</t>
  </si>
  <si>
    <t>16.2.1.Share premium</t>
  </si>
  <si>
    <t>16.2.Supplementary capital</t>
  </si>
  <si>
    <t>16.1.Paid-in capital</t>
  </si>
  <si>
    <t>XVI. SHAREHOLDERS` EQUITY</t>
  </si>
  <si>
    <t>XV. SUBORDINATED LOANS</t>
  </si>
  <si>
    <t>14.2.Held from terminated operations</t>
  </si>
  <si>
    <t xml:space="preserve">14.1.Held for sale purpose </t>
  </si>
  <si>
    <t xml:space="preserve">XIV. LIABILITIES FOR PROPERTY AND EQUIPMENT HELD FOR SALE PURPOSE AND HELD FROM TERMINATED OPERATIONS </t>
  </si>
  <si>
    <t>13.2.Deferred - Liabilities for tax</t>
  </si>
  <si>
    <t>13.1.Current - Liabilities for tax</t>
  </si>
  <si>
    <t>XIII. LIABILITIES FOR TAX</t>
  </si>
  <si>
    <t>12.5.Other provisions</t>
  </si>
  <si>
    <t>12.4.Insurance technical reserves (Net)</t>
  </si>
  <si>
    <t>12.3.Reserves for employee benefit</t>
  </si>
  <si>
    <t>12.2.Restructuring reserves</t>
  </si>
  <si>
    <t>12.1.General provisions</t>
  </si>
  <si>
    <t>XII. PROVISIONS</t>
  </si>
  <si>
    <t>11.3.Hedges for investments made in foreign countries</t>
  </si>
  <si>
    <t>11.2.Cash flow hedges</t>
  </si>
  <si>
    <t>11.1.Fair value hedges</t>
  </si>
  <si>
    <t>XI. DERIVATIVE FINANCIAL LIABILITIES HELD FOR HEDGING</t>
  </si>
  <si>
    <t>10.4.Deferred finance leasing expenses ( - )</t>
  </si>
  <si>
    <t>10.3.Other</t>
  </si>
  <si>
    <t>10.2.Operational leasing payables</t>
  </si>
  <si>
    <t xml:space="preserve"> </t>
  </si>
  <si>
    <t>10.1.Finance leasing payables</t>
  </si>
  <si>
    <t xml:space="preserve">X. LEASING TRANSACTONS PAYABLES </t>
  </si>
  <si>
    <t>IX. FACTORING PAYABLES</t>
  </si>
  <si>
    <t>VIII. OTHER EXTERNAL RESOURCES</t>
  </si>
  <si>
    <t>VII. MISCELLANEOUS PAYABLES</t>
  </si>
  <si>
    <t xml:space="preserve">6.2.Other </t>
  </si>
  <si>
    <t xml:space="preserve">6.1.Borrower funds </t>
  </si>
  <si>
    <t>VI. FUNDS</t>
  </si>
  <si>
    <t>5.3.Bonds</t>
  </si>
  <si>
    <t>5.2.Asset backed securities</t>
  </si>
  <si>
    <t>5.1.Bills</t>
  </si>
  <si>
    <t xml:space="preserve">V. MARKETABLE SECURITIES ISSUED (Net)  </t>
  </si>
  <si>
    <t>4.3.Funds provided under repurchase agreements</t>
  </si>
  <si>
    <t>4.2.Istanbul Stock Exchange money market payables</t>
  </si>
  <si>
    <t>4.1.Interbank money market payables</t>
  </si>
  <si>
    <t>IV. INTERBANK MONEY MARKET</t>
  </si>
  <si>
    <t>III. FUNDS BORROWED</t>
  </si>
  <si>
    <t xml:space="preserve">(2) </t>
  </si>
  <si>
    <t>II. DERIVATIVE FINANCIAL LIABILITIES HELD FOR TRADING</t>
  </si>
  <si>
    <t xml:space="preserve">1.2.Other </t>
  </si>
  <si>
    <t xml:space="preserve">1.1.Deposits held by the Bank's risk group </t>
  </si>
  <si>
    <t>I. DEPOSITS</t>
  </si>
  <si>
    <t xml:space="preserve">LIABILITIES </t>
  </si>
  <si>
    <t>Önceki Dönem</t>
  </si>
  <si>
    <t>Cari Dönem</t>
  </si>
  <si>
    <t>Earnings/Losses per share</t>
  </si>
  <si>
    <t>XXIII. NET PROFIT/LOSSES (XVII+XXII)</t>
  </si>
  <si>
    <t xml:space="preserve">XXII. NET PROFIT/LOSS FROM TERMINATED OPERATIONS (XX±XXI) </t>
  </si>
  <si>
    <t>21.2.Deferred tax provision</t>
  </si>
  <si>
    <t>21.1.Current tax provision</t>
  </si>
  <si>
    <t>XXI. PROVISION FOR TAXES ON INCOME FROM TERMINATED OPERATIONS (±)</t>
  </si>
  <si>
    <t xml:space="preserve">XX. PROFIT/LOSS BEFORE TAXES FROM TERMINATED OPERATIONS (XVIII-XIX) </t>
  </si>
  <si>
    <t>19.3.Other expenses from terminated operations</t>
  </si>
  <si>
    <t xml:space="preserve">19.2. Sale losses from associates, subsidiaries and joint ventures (business partners) </t>
  </si>
  <si>
    <t xml:space="preserve">19.1.Property and equipment expense held for sale </t>
  </si>
  <si>
    <t>XIX.EXPENSES FROM TERMINATED OPERATIONS  (-)</t>
  </si>
  <si>
    <t xml:space="preserve">18.3.Other income from terminated operations </t>
  </si>
  <si>
    <t>18.2. Sale profits from associates, subsidiaries and joint ventures (business partners)</t>
  </si>
  <si>
    <t xml:space="preserve">18.1.Property and equipment income held for sale </t>
  </si>
  <si>
    <t xml:space="preserve">XVIII. INCOME FROM TERMINATED OPERATIONS </t>
  </si>
  <si>
    <t>XVII. NET PROFIT/LOSS FROM CONTINUING OPERATIONS (XV±XVI)</t>
  </si>
  <si>
    <t>16.2.Deferred tax provision</t>
  </si>
  <si>
    <t>16.1.Current tax provision</t>
  </si>
  <si>
    <t>XVI. PROVISION FOR TAXES ON INCOME FROM CONTINUING OPERATIONS (±)</t>
  </si>
  <si>
    <t>XV. PROFIT/LOSS BEFORE TAXES FROM CONTINUING OPERATIONS (XI+...+XIV)</t>
  </si>
  <si>
    <t>XIV. NET MONETORY POSITION GAIN/LOSS</t>
  </si>
  <si>
    <t xml:space="preserve">XIII. PROFIT/LOSS FROM EQUITY METHOD APPLIED SUBSIDIARIES </t>
  </si>
  <si>
    <t>XII. SURPLUS WRITTEN AS GAIN AFTER MERGER</t>
  </si>
  <si>
    <t>XI. NET OPERATING PROFIT/LOSS (VIII-IX-X)</t>
  </si>
  <si>
    <t>X. OTHER OPERATING EXPENSES (-)</t>
  </si>
  <si>
    <t>IX. PROVISION FOR LOAN OR OTHER RECEIVABLES LOSSES (-)</t>
  </si>
  <si>
    <t>VIII. TOTAL OPERATING INCOME/EXPENSES (III+IV+V+VI+VII)</t>
  </si>
  <si>
    <t>VII. OTHER OPERATING INCOME</t>
  </si>
  <si>
    <t xml:space="preserve">6.2.Foreign exchange profit/losses </t>
  </si>
  <si>
    <t>6.2.Profit/losses on derivative financial transactions</t>
  </si>
  <si>
    <t xml:space="preserve">6.1.Profit/losses on trading account securities </t>
  </si>
  <si>
    <t>VI. TRADING PROFIT/LOSS (Net)</t>
  </si>
  <si>
    <t>V. DIVIDEND INCOME</t>
  </si>
  <si>
    <t>4.2.2.Other</t>
  </si>
  <si>
    <t>4.2.1.Non-cash loans</t>
  </si>
  <si>
    <t>4.2.Fees and commissions paid</t>
  </si>
  <si>
    <t>4.1.2.Other</t>
  </si>
  <si>
    <t>4.1.1.Non-cash loans</t>
  </si>
  <si>
    <t>4.1.Fees and commissions received</t>
  </si>
  <si>
    <t>IV. NET FEES AND COMMISSIONS INCOME/EXPENSES</t>
  </si>
  <si>
    <t>III. NET INTEREST INCOME/EXPENSE  (I - II)</t>
  </si>
  <si>
    <t>2.5.Other interest expense</t>
  </si>
  <si>
    <t>2.4.Interest on securities issued</t>
  </si>
  <si>
    <t>2.3.Interest on money market transactions</t>
  </si>
  <si>
    <t>2.2.Interest on funds borrowed</t>
  </si>
  <si>
    <t>2.1.Interest on deposits</t>
  </si>
  <si>
    <t>II. INTEREST EXPENSE</t>
  </si>
  <si>
    <t>1.7.Other interest income</t>
  </si>
  <si>
    <t>1.6.Finance lease income</t>
  </si>
  <si>
    <t>1.5.4.Investments held to maturity</t>
  </si>
  <si>
    <t>1.5.3.Financial assets available for sale</t>
  </si>
  <si>
    <t>1.5.2.Financial assets where value change is reflected to income statement</t>
  </si>
  <si>
    <t>1.5.1.Financial assets held for trading</t>
  </si>
  <si>
    <t>1.5.Interest received from marketable securities portfolio</t>
  </si>
  <si>
    <t>1.4.Interest received from  money market transactions</t>
  </si>
  <si>
    <t>1.3.Interest received from banks</t>
  </si>
  <si>
    <t>1.2.Interest received from reserve deposits</t>
  </si>
  <si>
    <t>1.1.Interest on loans</t>
  </si>
  <si>
    <t>I. INTEREST INCOME</t>
  </si>
  <si>
    <t>INCOME STATEMENT</t>
  </si>
  <si>
    <t>TOTAL OFF BALANCE SHEET COMMITMENTS</t>
  </si>
  <si>
    <t>VI. ACCEPTED INDEPENDENT GUARANTEES AND WARRANTEES</t>
  </si>
  <si>
    <t>5.7.Pledged items-depository</t>
  </si>
  <si>
    <t>5.6.Other pledged items</t>
  </si>
  <si>
    <t>5.5.Immovables</t>
  </si>
  <si>
    <t>5.4.Warranty</t>
  </si>
  <si>
    <t>5.3.Commodity</t>
  </si>
  <si>
    <t>5.2.Guarantee notes</t>
  </si>
  <si>
    <t>5.1.Marketable securities</t>
  </si>
  <si>
    <t>V. PLEDGED ITEMS</t>
  </si>
  <si>
    <t>4.8.Custodians</t>
  </si>
  <si>
    <t>4.7.Other items under custody</t>
  </si>
  <si>
    <t>4.6.Assets received for public offering</t>
  </si>
  <si>
    <t>4.5.Other assets received for collection</t>
  </si>
  <si>
    <t>4.4.Commercial notes received for collection</t>
  </si>
  <si>
    <t>4.3.Checks received for collection</t>
  </si>
  <si>
    <t>4.2.Investment securities held in custody</t>
  </si>
  <si>
    <t>4.1.Assets under management</t>
  </si>
  <si>
    <t>IV. ITEMS HELD IN CUSTODY</t>
  </si>
  <si>
    <t>B. CUSTODY AND PLEDGED SECURITIES (IV+V+VI)</t>
  </si>
  <si>
    <t>3.2.6.Other</t>
  </si>
  <si>
    <t>3.2.5.2.Interest rate futures-sell</t>
  </si>
  <si>
    <t>3.2.5.1.Interest rate futures-buy</t>
  </si>
  <si>
    <t>3.2.5.Interest rate futures</t>
  </si>
  <si>
    <t>3.2.4.2.Foreign currency futures-sell</t>
  </si>
  <si>
    <t>3.2.4.1.Foreign currency futures-buy</t>
  </si>
  <si>
    <t>3.2.4.Foreign currency futures</t>
  </si>
  <si>
    <t>3.2.3.6.Securities options-sell</t>
  </si>
  <si>
    <t>3.2.3.5.Securities options-buy</t>
  </si>
  <si>
    <t>3.2.3.4.Interest rate options-sell</t>
  </si>
  <si>
    <t>3.2.3.3.Interest rate options-buy</t>
  </si>
  <si>
    <t>3.2.3.2.Foreign currency options-sell</t>
  </si>
  <si>
    <t>3.2.3.1.Foreign currency options-buy</t>
  </si>
  <si>
    <t>3.2.3.Foreign currency, interest rate and security options</t>
  </si>
  <si>
    <t>3.2.2.4.Interest rate swaps-sell</t>
  </si>
  <si>
    <t>3.2.2.3.Interest rate swaps-buy</t>
  </si>
  <si>
    <t>3.2.2.2.Foreign currency swap-sell</t>
  </si>
  <si>
    <t>3.2.2.1.Foreign currency swap-buy</t>
  </si>
  <si>
    <t>3.2.2. Swap transactions related to foreign currency and interest rates</t>
  </si>
  <si>
    <t>3.2.1.2.Forward foreign currency transactions-sell</t>
  </si>
  <si>
    <t>3.2.1.1.Forward foreign currency transactions-buy</t>
  </si>
  <si>
    <t>3.2.1.Forward foreign currency buy/sell transactions</t>
  </si>
  <si>
    <t>3.2.Trading transactions</t>
  </si>
  <si>
    <t>3.1.3.Hedges for investments made in foreign countries</t>
  </si>
  <si>
    <t>3.1.2.Cash flow hedges</t>
  </si>
  <si>
    <t>3.1.1.Fair value hedges</t>
  </si>
  <si>
    <t>3.1.Derivative financial instruments held for hedging</t>
  </si>
  <si>
    <t>III. DERIVATIVE FINANCIAL INSTRUMENTS</t>
  </si>
  <si>
    <t>2.2.2.Other revocable commitments</t>
  </si>
  <si>
    <t>2.2.1.Revocable loan granting commitments</t>
  </si>
  <si>
    <t>2.2.Revocable commitments</t>
  </si>
  <si>
    <t>2.1.13.Other irrevocable commitments</t>
  </si>
  <si>
    <t xml:space="preserve">2.1.12.Payables for short sale commitments </t>
  </si>
  <si>
    <t xml:space="preserve">2.1.11.Receivables from short sale commitments </t>
  </si>
  <si>
    <t>2.1.10.Commitments for credit cards and banking services promotions</t>
  </si>
  <si>
    <t>2.1.9.Commitments for credit card expenditure limits</t>
  </si>
  <si>
    <t>2.1.8.Tax and fund liabilities from export commitments</t>
  </si>
  <si>
    <t>2.1.7.Payment commitments for checks</t>
  </si>
  <si>
    <t>2.1.6.Commitments for reserve deposit requirements</t>
  </si>
  <si>
    <t>2.1.5.Securities issue brokerage commitments</t>
  </si>
  <si>
    <t>2.1.4.Loan granting commitments</t>
  </si>
  <si>
    <t>2.1.3.Share capital commitment to associates and subsidiaries</t>
  </si>
  <si>
    <t>2.1.2.Deposit purchase and sales commitments</t>
  </si>
  <si>
    <t>2.1.1.Asset purchase and sales commitments</t>
  </si>
  <si>
    <t>2.1.Irrevocable commitments</t>
  </si>
  <si>
    <t>(1), (3)</t>
  </si>
  <si>
    <t>II. COMMITMENTS</t>
  </si>
  <si>
    <t>1.9.Other warrantees</t>
  </si>
  <si>
    <t>1.8.Other guarantees</t>
  </si>
  <si>
    <t>1.7.Factoring guarantees</t>
  </si>
  <si>
    <t>1.6.Securities issue purchase guarantees</t>
  </si>
  <si>
    <t>1.5.2.Other endorsements</t>
  </si>
  <si>
    <t>1.5.1.Endorsements to the Central Bank of Turkey</t>
  </si>
  <si>
    <t>1.5.Endorsements</t>
  </si>
  <si>
    <t>1.4.Prefinancing given as guarantee</t>
  </si>
  <si>
    <t>1.3.2.Other letters of credit</t>
  </si>
  <si>
    <t>1.3.1.Documentary letters of credit</t>
  </si>
  <si>
    <t>1.3.Letters of credit</t>
  </si>
  <si>
    <t>1.2.2.Other bank acceptances</t>
  </si>
  <si>
    <t>1.2.1.Import letter of acceptance</t>
  </si>
  <si>
    <t>1.2.Bank acceptances</t>
  </si>
  <si>
    <t>1.1.3.Other letters of guarantee</t>
  </si>
  <si>
    <t>1.1.2.Guarantees given for foreign trade operations</t>
  </si>
  <si>
    <t xml:space="preserve">1.1.1.Guarantees subject to State Tender Law </t>
  </si>
  <si>
    <t>1.1.Letters of guarantee</t>
  </si>
  <si>
    <t>I. GUARANTEES AND WARRANTIES</t>
  </si>
  <si>
    <t>A. OFF BALANCE SHEET COMMITMENTS</t>
  </si>
  <si>
    <t xml:space="preserve">OFF BALANCE SHEET COMMITMENTS </t>
  </si>
  <si>
    <t>XII. TOTAL PROFIT/LOSSES BOOKED IN CURRENT PERIOD (X±XI)</t>
  </si>
  <si>
    <t>11.4.Other</t>
  </si>
  <si>
    <t>11.3.Part of hedges for investments made in foreign countries, reclassified and shown in income statement</t>
  </si>
  <si>
    <t>11.2.Part of derivative financial assets held for cash flow hedges, reclassified and shown in income statement</t>
  </si>
  <si>
    <t>11.1.Net changes in fair value at securities (Transferred to profit/loss)</t>
  </si>
  <si>
    <t>XI. CURRENT PROFIT/LOSSES</t>
  </si>
  <si>
    <t>X. NET INCOME/EXPENSE ACCOUNTS DIRECTLY BOOKED UNDER SHAREHOLDERS' EQUITY (I+II+…+IX)</t>
  </si>
  <si>
    <t>IX. DEFERRED TAX OF VALUATION CHANGES</t>
  </si>
  <si>
    <t>VIII. OTHER INCOME/EXPENSE ACCOUNTS BOOKED IN SHAREHOLDERS' EQUITY IN ACCORDANCE WITH TMS</t>
  </si>
  <si>
    <t>VII. EFFECTS OF CHANGES IN ACCOUNTING POLICIES AND ADJUSTMENTS</t>
  </si>
  <si>
    <t>VI. PROFIT/LOSSES ON DERIVATIVE FINANCIAL ASSETS HELD FOR HEDGES FOR INVESTMENTS MADE IN FOREIGN COUNTRIES (Active part of fair value changes)</t>
  </si>
  <si>
    <t>V. PROFIT/LOSSES ON DERIVATIVE FINANCIAL ASSETS HELD FOR CASH FLOW HEDGES (Active part of fair value changes)</t>
  </si>
  <si>
    <t>IV. EXCHANGE RATE DIFFERENCES FOR FOREIGN CURRENCY OPERATIONS</t>
  </si>
  <si>
    <t>III. REVALUATION CHANGES OF INTANGIBLE ASSETS</t>
  </si>
  <si>
    <t>II. REVALUATION CHANGES OF PROPERTY AND EQUIPMENT</t>
  </si>
  <si>
    <t>I. FINANCIAL ASSETS AVALABLE FOR SALE ADDED TO MARKETABLE SECURITIES VALUATION CHANGES ACCOUNT</t>
  </si>
  <si>
    <t>INCOME STATEMENT ACCOUNTS BOOKED IN SHAREHOLDERS` EQUITY</t>
  </si>
  <si>
    <t>T.VAKIFLAR BANKASI T.A.O. INCOME STATEMENT ACCOUNTS BOOKED IN SHAREHOLDERS` EQUITY</t>
  </si>
  <si>
    <t>VII. Cash and cash equivalents at end of the year (V+VI)</t>
  </si>
  <si>
    <t>VI. Cash and cash equivalents at beginning of the year (+)</t>
  </si>
  <si>
    <t>V. Net increase in cash and cash equivalents (I+II+III+IV)</t>
  </si>
  <si>
    <t>IV.Effect of change in foreign exchange rate on cash and cash equivalents</t>
  </si>
  <si>
    <t>3.6.Other (+/-)</t>
  </si>
  <si>
    <t>3.5.Payments for finance leases (-)</t>
  </si>
  <si>
    <t>3.4.Dividends paid (-)</t>
  </si>
  <si>
    <t>3.3.Capital increase (+)</t>
  </si>
  <si>
    <t>3.2.Cash used for repayment of funds borrowed and securities issued (-)</t>
  </si>
  <si>
    <t>3.1.Cash obtained from funds borrowed and securities issued (+)</t>
  </si>
  <si>
    <t>III. Net cash provided from financing activities (+/-)</t>
  </si>
  <si>
    <t>C. CASH FLOWS FROM FINANCING ACTIVITIES</t>
  </si>
  <si>
    <t>2.9.Other  (+/-)</t>
  </si>
  <si>
    <t>2.8.Cash obtained from sale of investment securities (+)</t>
  </si>
  <si>
    <t>2.7.Cash paid for purchase of investment securities (-)</t>
  </si>
  <si>
    <t>2.6.Cash obtained from sale of financial assets available for sale (+)</t>
  </si>
  <si>
    <t>2.5.Cash paid for purchase of financial assets available for sale (-)</t>
  </si>
  <si>
    <t>2.4.Fixed assets sales (+)</t>
  </si>
  <si>
    <t>2.3.Fixed assets purchases (-)</t>
  </si>
  <si>
    <t>2.2.Cash obtained from sale of subsidiaries, invest.and associates and joint ventures (business partners)</t>
  </si>
  <si>
    <t>2.1.Cash paid for purchase of investments, associates and joint ventures (business partners)</t>
  </si>
  <si>
    <t>II. Net cash provided from investing activities(+/-)</t>
  </si>
  <si>
    <t>B. CASH FLOWS FROM INVESTING ACTIVITIES</t>
  </si>
  <si>
    <t>I. Net cash provided from banking operations(+/-)</t>
  </si>
  <si>
    <t>1.2.10.Net increase  (decrease) in other liabilities (+/-)</t>
  </si>
  <si>
    <t>1.2.9.Net increase  (decrease) in matured payables (+/-)</t>
  </si>
  <si>
    <t>1.2.8.Net increase  (decrease) in funds borrowed (+/-)</t>
  </si>
  <si>
    <t>1.2.7.Net increase  (decrease) in other deposits (+/-)</t>
  </si>
  <si>
    <t>1.2.6.Net increase  (decrease) in bank deposits (+/-)</t>
  </si>
  <si>
    <t>1.2.5.Net increase  (decrease) in other assets (+/-)</t>
  </si>
  <si>
    <t>1.2.4.Net increase  (decrease) decrease in loans</t>
  </si>
  <si>
    <t>1.2.3.Net increase  (decrease) in due from banks and other financial institutions (+/-)</t>
  </si>
  <si>
    <t>1.2.2.Net increase (decrease) in financial assets where fair value change is reflected to I/S</t>
  </si>
  <si>
    <t>1.2.1.Net increase (decrease) in financial assets held for trading (+/-)</t>
  </si>
  <si>
    <t>1.2. Changes in operating assets and liabilities</t>
  </si>
  <si>
    <t>1.1.9.Other (+/-)</t>
  </si>
  <si>
    <t>1.1.8.Taxes paid (-)</t>
  </si>
  <si>
    <t>1.1.7.Payments to personnel and service suppliers (-)</t>
  </si>
  <si>
    <t>1.1.6.Collections from previously written off loans and other receivables (+)</t>
  </si>
  <si>
    <t>1.1.5.Other income (+)</t>
  </si>
  <si>
    <t>1.1.4.Fees and commissions received (+)</t>
  </si>
  <si>
    <t>1.1.3.Dividend received (+)</t>
  </si>
  <si>
    <t>1.1.2.Interest paid (-)</t>
  </si>
  <si>
    <t>1.1.1.Interest received (+)</t>
  </si>
  <si>
    <t>1.1. Operating profit before changes in operating assets and liabilities(+)</t>
  </si>
  <si>
    <t>A. CASH FLOWS FROM BANKING OPERATIONS</t>
  </si>
  <si>
    <t xml:space="preserve"> STATEMENT OF CASH FLOW</t>
  </si>
  <si>
    <t>AKTİF TOPLAMI</t>
  </si>
  <si>
    <t xml:space="preserve">XIX. DİĞER AKTİFLER </t>
  </si>
  <si>
    <t>18.2.Durdurulan Faaliyetlere İlişkin</t>
  </si>
  <si>
    <t>18.1.Satış Amaçlı</t>
  </si>
  <si>
    <t>XVIII. SATIŞ AMAÇLI ELDE TUTULAN VE DURDURULAN FAALİYETLERE İLİŞKİN DURAN VARLIKLAR (Net)</t>
  </si>
  <si>
    <t>17.2.Ertelenmiş Vergi Varlığı</t>
  </si>
  <si>
    <t>17.1.Cari Vergi Varlığı</t>
  </si>
  <si>
    <t>XVII. VERGİ VARLIĞI</t>
  </si>
  <si>
    <t>XVI.YATIRIM AMAÇLI GAYRİMENKULLER (Net)</t>
  </si>
  <si>
    <t>15.2.Diğer</t>
  </si>
  <si>
    <t>15.1.Şerefiye</t>
  </si>
  <si>
    <t>XV. MADDİ OLMAYAN DURAN VARLIKLAR (Net)</t>
  </si>
  <si>
    <t xml:space="preserve">XIV. MADDİ DURAN VARLIKLAR (Net) </t>
  </si>
  <si>
    <t>13.3.Yurtdışındaki Net Yatırım Riskinden Korunma Amaçlılar</t>
  </si>
  <si>
    <t>13.2.Nakit Akış Riskinden Korunma Amaçlılar</t>
  </si>
  <si>
    <t>13.1.Gerçeğe Uygun Değer Riskinden Korunma Amaçlılar</t>
  </si>
  <si>
    <t>XIII. RİSKTEN KORUNMA AMAÇLI TÜREV FİNANSAL VARLIKLAR</t>
  </si>
  <si>
    <t>12.4.Kazanılmamış Gelirler ( - )</t>
  </si>
  <si>
    <t xml:space="preserve">12.3.Diğer </t>
  </si>
  <si>
    <t>12.2.Faaliyet Kiralaması Alacakları</t>
  </si>
  <si>
    <t>12.1.Finansal Kiralama Alacakları</t>
  </si>
  <si>
    <t xml:space="preserve">XII. KİRALAMA İŞLEMLERİNDEN ALACAKLAR </t>
  </si>
  <si>
    <t>11.2.2.Mali Olmayan Ortaklıklar</t>
  </si>
  <si>
    <t>11.2.1.Mali Ortaklıklar</t>
  </si>
  <si>
    <t xml:space="preserve">11.2.Konsolide Edilmeyenler </t>
  </si>
  <si>
    <t>11.1.Özkaynak Yöntemine Göre Muhasebeleştirilenler</t>
  </si>
  <si>
    <t xml:space="preserve">XI. BİRLİKTE KONTROL EDİLEN ORTAKLIKLAR (İŞ ORTAKLIKLARI) (Net)  </t>
  </si>
  <si>
    <t>10.2.Konsolide Edilmeyen Mali Olmayan Ortaklıklar</t>
  </si>
  <si>
    <t>10.1.Konsolide Edilmeyen Mali Ortaklıklar</t>
  </si>
  <si>
    <t xml:space="preserve">X. BAĞLI ORTAKLIKLAR (Net) </t>
  </si>
  <si>
    <t>9.2.2.Mali Olmayan İştirakler</t>
  </si>
  <si>
    <t>9.2.1.Mali İştirakler</t>
  </si>
  <si>
    <t xml:space="preserve">9.2.Konsolide Edilmeyenler </t>
  </si>
  <si>
    <t>9.1.Özkaynak Yöntemine Göre Muhasebeleştirilenler</t>
  </si>
  <si>
    <t xml:space="preserve">IX. İŞTİRAKLER (Net)  </t>
  </si>
  <si>
    <t>8.2.Diğer Menkul Değerler</t>
  </si>
  <si>
    <t>8.1.Devlet Borçlanma Senetleri</t>
  </si>
  <si>
    <t>VIII. VADEYE KADAR ELDE TUTULACAK YATIRIMLAR (Net)</t>
  </si>
  <si>
    <t>VII. FAKTORİNG ALACAKLARI</t>
  </si>
  <si>
    <t>6.3.Özel Karşılıklar (-)</t>
  </si>
  <si>
    <t>6.2.Takipteki Krediler</t>
  </si>
  <si>
    <t>6.1.3.Diğer</t>
  </si>
  <si>
    <t>6.1.2.Devlet Borçlanma Senetleri</t>
  </si>
  <si>
    <t>6.1.1.Bankanın Dahil Olduğu Risk Grubuna Kullandırılan Krediler</t>
  </si>
  <si>
    <t>6.1.Krediler ve Alacaklar</t>
  </si>
  <si>
    <t>VI. KREDİLER VE ALACAKLAR</t>
  </si>
  <si>
    <t xml:space="preserve">5.3.Diğer Menkul Değerler </t>
  </si>
  <si>
    <t>5.2.Devlet Borçlanma Senetleri</t>
  </si>
  <si>
    <t>5.1.Sermayede Payı Temsil Eden Menkul Değerler</t>
  </si>
  <si>
    <t xml:space="preserve">V. SATILMAYA HAZIR FİNANSAL VARLIKLAR (Net)  </t>
  </si>
  <si>
    <t>4.3.Ters Repo İşlemlerinden Alacaklar</t>
  </si>
  <si>
    <t>4.2.İMKB Takasbank Piyasasından Alacaklar</t>
  </si>
  <si>
    <t>4.1.Bankalararası Para Piyasasından Alacaklar</t>
  </si>
  <si>
    <t>IV. PARA PİYASALARINDAN ALACAKLAR</t>
  </si>
  <si>
    <t xml:space="preserve">III. BANKALAR </t>
  </si>
  <si>
    <t>2.2.4.Diğer Menkul Değerler</t>
  </si>
  <si>
    <t>2.2.3.Krediler</t>
  </si>
  <si>
    <t>2.2.2.Sermayede Payı Temsil Eden Menkul Değerler</t>
  </si>
  <si>
    <t>2.2.1.Devlet Borçlanma Senetleri</t>
  </si>
  <si>
    <t>2.2.Gerçeğe Uygun Değer Farkı Kar/Zarara Yansıtılan Olarak Sınıflandırılan FV</t>
  </si>
  <si>
    <t>2.1.4.Diğer Menkul Değerler</t>
  </si>
  <si>
    <t>2.1.3.Alım Satım Amaçlı Türev Finansal Varlıklar</t>
  </si>
  <si>
    <t>2.1.2.Sermayede Payı Temsil Eden Menkul Değerler</t>
  </si>
  <si>
    <t>2.1.1.Devlet Borçlanma Senetleri</t>
  </si>
  <si>
    <t>2.1.Alım Satım Amaçlı Finansal Varlıklar</t>
  </si>
  <si>
    <t>II. GERÇEĞE UYGUN DEĞER FARKI KAR/ZARARA YANSITILAN FV (Net)</t>
  </si>
  <si>
    <t xml:space="preserve">I. NAKİT DEĞERLER VE MERKEZ BANKASI </t>
  </si>
  <si>
    <t xml:space="preserve">Toplam </t>
  </si>
  <si>
    <t>YP</t>
  </si>
  <si>
    <t>TP</t>
  </si>
  <si>
    <t>(31/12/2009)</t>
  </si>
  <si>
    <t>(30/09/2010)</t>
  </si>
  <si>
    <t>Dipnot</t>
  </si>
  <si>
    <t>AKTİF KALEMLER</t>
  </si>
  <si>
    <t xml:space="preserve">ÖNCEKİ DÖNEM </t>
  </si>
  <si>
    <t xml:space="preserve">CARİ DÖNEM </t>
  </si>
  <si>
    <t>BİN TÜRK LİRASI</t>
  </si>
  <si>
    <t>T.VAKIFLAR BANKASI T.A.O. KONSOLİDE OLMAYAN BİLANÇOSU (FİNANSAL DURUM TABLOSU)</t>
  </si>
  <si>
    <t>Dönem Net Kar(Zarar) Kontrolü</t>
  </si>
  <si>
    <t>Aktif-Pasif Kontrol</t>
  </si>
  <si>
    <t>Bakınız Kontrol Tabloları</t>
  </si>
  <si>
    <t>PASİF TOPLAMI</t>
  </si>
  <si>
    <t>16.4.2.Dönem Net Kâr/Zararı</t>
  </si>
  <si>
    <t>16.4.1.Geçmiş Yıllar Kâr/Zararı</t>
  </si>
  <si>
    <t>16.4.Kâr veya Zarar</t>
  </si>
  <si>
    <t>16.3.4.Diğer Kâr Yedekleri</t>
  </si>
  <si>
    <t>16.3.3.Olağanüstü Yedekler</t>
  </si>
  <si>
    <t>16.3.2.Statü Yedekleri</t>
  </si>
  <si>
    <t>16.3.1.Yasal Yedekler</t>
  </si>
  <si>
    <t>16.3.Kâr Yedekleri</t>
  </si>
  <si>
    <t>16.2.10.Diğer Sermaye Yedekleri</t>
  </si>
  <si>
    <t>16.2.9.Satış Amaçlı Elde Tutulan ve Durdurulan Faaliyetlere İlişkin Duran Varlıkların Birikmiş Değerleme Farkları</t>
  </si>
  <si>
    <t>16.2.8.Riskten Korunma Fonları (Etkin kısım)</t>
  </si>
  <si>
    <t>16.2.7.İştirakler, Bağlı Ort. ve Birlikte Kontrol Edilen Ort. (İş Ort.) Bedelsiz Hisse Senetleri</t>
  </si>
  <si>
    <t>16.2.6.Yatırım Amaçlı Gayrimenkuller Yeniden Değerleme Farkları</t>
  </si>
  <si>
    <t>16.2.5.Maddi Olmayan Duran Varlıklar Yeniden Değerleme Farkları</t>
  </si>
  <si>
    <t>16.2.4.Maddi Duran Varlıklar Yeniden Değerleme Farkları</t>
  </si>
  <si>
    <t>16.2.3.Menkul Değerler Değerleme Farkları</t>
  </si>
  <si>
    <t>16.2.2.Hisse Senedi İptal Kârları</t>
  </si>
  <si>
    <t>16.2.1.Hisse Senedi İhraç Primleri</t>
  </si>
  <si>
    <t>16.2.Sermaye Yedekleri</t>
  </si>
  <si>
    <t>16.1.Ödenmiş Sermaye</t>
  </si>
  <si>
    <t>XVI. ÖZKAYNAKLAR</t>
  </si>
  <si>
    <t>XV. SERMAYE BENZERİ KREDİLER</t>
  </si>
  <si>
    <t>14.2.Durdurulan Faaliyetlere İlişkin</t>
  </si>
  <si>
    <t>14.1.Satış Amaçlı</t>
  </si>
  <si>
    <t>XIV. SATIŞ AMAÇLI ELDE TUTULAN VE DURDURULAN FAALİYETLERE İLİŞKİN DURAN VARLIK BORÇLARI (Net)</t>
  </si>
  <si>
    <t>13.2.Ertelenmiş Vergi Borcu</t>
  </si>
  <si>
    <t>13.1.Cari Vergi Borcu</t>
  </si>
  <si>
    <t>XIII. VERGİ BORCU</t>
  </si>
  <si>
    <t>12.5.Diğer Karşılıklar</t>
  </si>
  <si>
    <t>12.4.Sigorta Teknik Karşılıkları (Net)</t>
  </si>
  <si>
    <t>12.3.Çalışan Hakları Karşılığı</t>
  </si>
  <si>
    <t>12.2.Yeniden Yapılanma Karşılığı</t>
  </si>
  <si>
    <t>12.1.Genel Karşılıklar</t>
  </si>
  <si>
    <t>XII. KARŞILIKLAR</t>
  </si>
  <si>
    <t>11.3.Yurtdışındaki Net Yatırım Riskinden Korunma Amaçlılar</t>
  </si>
  <si>
    <t>11.2.Nakit Akış Riskinden Korunma Amaçlılar</t>
  </si>
  <si>
    <t>11.1.Gerçeğe Uygun Değer Riskinden Korunma Amaçlılar</t>
  </si>
  <si>
    <t>XI. RİSKTEN KORUNMA AMAÇLI TÜREV FİNANSAL BORÇLAR</t>
  </si>
  <si>
    <t>10.4.Ertelenmiş Finansal Kiralama Giderleri ( - )</t>
  </si>
  <si>
    <t>10.3.Diğer</t>
  </si>
  <si>
    <t>10.2.Faaliyet Kiralaması Borçları</t>
  </si>
  <si>
    <t>10.1.Finansal Kiralama Borçları</t>
  </si>
  <si>
    <t xml:space="preserve">X. KİRALAMA İŞLEMLERİNDEN BORÇLAR </t>
  </si>
  <si>
    <t>IX. FAKTORİNG BORÇLARI</t>
  </si>
  <si>
    <t>VIII. DİĞER YABANCI KAYNAKLAR</t>
  </si>
  <si>
    <t xml:space="preserve">VII. MUHTELİF BORÇLAR  </t>
  </si>
  <si>
    <t>6.2.Diğer</t>
  </si>
  <si>
    <t>6.1.Müstakriz Fonları</t>
  </si>
  <si>
    <t>VI. FONLAR</t>
  </si>
  <si>
    <t>5.3.Tahviller</t>
  </si>
  <si>
    <t>5.2.Varlığa Dayalı Menkul Kıymetler</t>
  </si>
  <si>
    <t>5.1.Bonolar</t>
  </si>
  <si>
    <t xml:space="preserve">V. İHRAÇ EDİLEN MENKUL KIYMETLER (Net)  </t>
  </si>
  <si>
    <t>4.3.Repo İşlemlerinden Sağlanan Fonlar</t>
  </si>
  <si>
    <t>4.2.İMKB Takasbank Piyasasına Borçlar</t>
  </si>
  <si>
    <t>4.1.Bankalararası Para Piyasalarına Borçlar</t>
  </si>
  <si>
    <t>IV. PARA PİYASALARINA BORÇLAR</t>
  </si>
  <si>
    <t>III. ALINAN KREDİLER</t>
  </si>
  <si>
    <t>II. ALIM SATIM AMAÇLI TÜREV FİNANSAL BORÇLAR</t>
  </si>
  <si>
    <t>1.2.Diğer</t>
  </si>
  <si>
    <t>1.1.Bankanın Dahil Olduğu Risk Grubunun Mevduatı</t>
  </si>
  <si>
    <t xml:space="preserve">I. MEVDUAT  </t>
  </si>
  <si>
    <t>PASİF KALEMLER</t>
  </si>
  <si>
    <t>BİLANÇO DIŞI HESAPLAR TOPLAMI (A+B)</t>
  </si>
  <si>
    <t>VI. KABUL EDİLEN AVALLER VE KEFALETLER</t>
  </si>
  <si>
    <t>5.7.Rehinli Kıymet Alanlar</t>
  </si>
  <si>
    <t>5.6.Diğer Rehinli Kıymetler</t>
  </si>
  <si>
    <t>5.5.Gayrimenkul</t>
  </si>
  <si>
    <t>5.4.Varant</t>
  </si>
  <si>
    <t>5.3.Emtia</t>
  </si>
  <si>
    <t>5.2.Teminat Senetleri</t>
  </si>
  <si>
    <t>5.1.Menkul Kıymetler</t>
  </si>
  <si>
    <t>V. REHİNLİ KIYMETLER</t>
  </si>
  <si>
    <t>4.8.Emanet Kıymet Alanlar</t>
  </si>
  <si>
    <t>4.7.Diğer Emanet Kıymetler</t>
  </si>
  <si>
    <t>4.6.İhracına Aracı Olunan Kıymetler</t>
  </si>
  <si>
    <t>4.5.Tahsile Alınan Diğer Kıymetler</t>
  </si>
  <si>
    <t>4.4.Tahsile Alınan Ticari Senetler</t>
  </si>
  <si>
    <t>4.3.Tahsile Alınan Çekler</t>
  </si>
  <si>
    <t>4.2.Emanete Alınan Menkul Değerler</t>
  </si>
  <si>
    <t>4.1.Müşteri Fon ve Portföy Mevcutları</t>
  </si>
  <si>
    <t>IV. EMANET KIYMETLER</t>
  </si>
  <si>
    <t>B. EMANET VE REHİNLİ KIYMETLER (IV+V+VI)</t>
  </si>
  <si>
    <t>3.2.6.Diğer</t>
  </si>
  <si>
    <t>3.2.5.2.Futures Faiz Satım İşlemleri</t>
  </si>
  <si>
    <t>3.2.5.1.Futures Faiz Alım İşlemleri</t>
  </si>
  <si>
    <t>3.2.5.Futures Faiz Alım-Satım İşlemleri</t>
  </si>
  <si>
    <t>3.2.4.2.Futures Para Satım İşlemleri</t>
  </si>
  <si>
    <t>3.2.4.1.Futures Para Alım İşlemleri</t>
  </si>
  <si>
    <t>3.2.4.Futures Para İşlemleri</t>
  </si>
  <si>
    <t>3.2.3.6.Menkul Değerler Satım Opsiyonları</t>
  </si>
  <si>
    <t>3.2.3.5.Menkul Değerler Alım Opsiyonları</t>
  </si>
  <si>
    <t>3.2.3.4.Faiz Satım Opsiyonları</t>
  </si>
  <si>
    <t>3.2.3.3.Faiz Alım Opsiyonları</t>
  </si>
  <si>
    <t>3.2.3.2.Para Satım Opsiyonları</t>
  </si>
  <si>
    <t>3.2.3.1.Para Alım Opsiyonları</t>
  </si>
  <si>
    <t>3.2.3.Para, Faiz ve Menkul Değer Opsiyonları</t>
  </si>
  <si>
    <t>3.2.2.4.Swap Faiz Satım İşlemleri</t>
  </si>
  <si>
    <t>3.2.2.3.Swap Faiz Alım İşlemleri</t>
  </si>
  <si>
    <t>3.2.2.2.Swap Para Satım İşlemleri</t>
  </si>
  <si>
    <t>3.2.2.1.Swap Para Alım İşlemleri</t>
  </si>
  <si>
    <t>3.2.2.Para ve Faiz Swap İşlemleri</t>
  </si>
  <si>
    <t>3.2.1.2.Vadeli Döviz Satım İşlemleri</t>
  </si>
  <si>
    <t>3.2.1.1.Vadeli Döviz Alım İşlemleri</t>
  </si>
  <si>
    <t>3.2.1.Vadeli Döviz Alım-Satım İşlemleri</t>
  </si>
  <si>
    <t>3.2.Alım Satım Amaçlı İşlemler</t>
  </si>
  <si>
    <t>3.1.3.Yurtdışındaki Net Yatırım Riskinden Korunma Amaçlı İşlemler</t>
  </si>
  <si>
    <t>3.1.2.Nakit Akış Riskinden Korunma Amaçlı İşlemler</t>
  </si>
  <si>
    <t>3.1.1.Gerçeğe Uygun Değer Riskinden Korunma Amaçlı İşlemler</t>
  </si>
  <si>
    <t>3.1.Riskten Korunma Amaçlı Türev Finansal Araçlar</t>
  </si>
  <si>
    <t>III. TÜREV FİNANSAL ARAÇLAR</t>
  </si>
  <si>
    <t>2.2.2.Diğer Cayılabilir Taahhütler</t>
  </si>
  <si>
    <t>2.2.1.Cayılabilir Kredi Tahsis Taahhütleri</t>
  </si>
  <si>
    <t>2.2.Cayılabilir Taahhütler</t>
  </si>
  <si>
    <t>2.1.13.Diğer Cayılamaz Taahhütler</t>
  </si>
  <si>
    <t>2.1.12.Açığa Menkul Kıymet Satış Taahhüt. Borçlar</t>
  </si>
  <si>
    <t>2.1.11.Açığa Menkul Kıymet Satış Taahhüt. Alacaklar</t>
  </si>
  <si>
    <t>2.1.10.Kredi Kartları ve Bankacılık Hizmetlerine İlişkin Promosyon Uyg. Taah.</t>
  </si>
  <si>
    <t>2.1.9.Kredi Kartı Harcama Limit Taahhütleri</t>
  </si>
  <si>
    <t>2.1.8.İhracat Taahhüt. Kaynaklanan Vergi ve Fon Yüküml.</t>
  </si>
  <si>
    <t>2.1.7.Çekler İçin Ödeme Taahhütleri</t>
  </si>
  <si>
    <t>2.1.6.Zorunlu Karşılık Ödeme Taahhüdü</t>
  </si>
  <si>
    <t>2.1.5.Men. Kıy. İhr. Aracılık Taahhütleri</t>
  </si>
  <si>
    <t>2.1.4.Kul. Gar. Kredi Tahsis Taahhütleri</t>
  </si>
  <si>
    <t xml:space="preserve">2.1.3.İştir. ve Bağ. Ort. Ser. İşt. Taahhütleri </t>
  </si>
  <si>
    <t>2.1.2.Vadeli Mevduat Alım Satım Taahhütleri</t>
  </si>
  <si>
    <t>2.1.1.Vadeli Aktif Değerler Alım Satım Taahhütleri</t>
  </si>
  <si>
    <t>2.1.Cayılamaz Taahhütler</t>
  </si>
  <si>
    <t>II. TAAHHÜTLER</t>
  </si>
  <si>
    <t>1.9.Diğer Kefaletlerimizden</t>
  </si>
  <si>
    <t>1.8.Diğer Garantilerimizden</t>
  </si>
  <si>
    <t>1.7.Faktoring Garantilerinden</t>
  </si>
  <si>
    <t xml:space="preserve">1.6.Menkul Kıy. İh. Satın Alma Garantilerimizden </t>
  </si>
  <si>
    <t>1.5.2.Diğer Cirolar</t>
  </si>
  <si>
    <t>1.5.1.T.C. Merkez Bankasına Cirolar</t>
  </si>
  <si>
    <t>1.5.Cirolar</t>
  </si>
  <si>
    <t>1.4.Garanti Verilen Prefinansmanlar</t>
  </si>
  <si>
    <t>1.3.2.Diğer Akreditifler</t>
  </si>
  <si>
    <t>1.3.1.Belgeli Akreditifler</t>
  </si>
  <si>
    <t>1.3.Akreditifler</t>
  </si>
  <si>
    <t>1.2.2.Diğer Banka Kabulleri</t>
  </si>
  <si>
    <t>1.2.1.İthalat Kabul Kredileri</t>
  </si>
  <si>
    <t>1.2.Banka Kredileri</t>
  </si>
  <si>
    <t>1.1.3.Diğer Teminat Mektupları</t>
  </si>
  <si>
    <t>1.1.2.Dış Ticaret İşlemleri Dolayısıyla Verilenler</t>
  </si>
  <si>
    <t>1.1.1.Devlet İhale Kanunu Kapsamına Girenler</t>
  </si>
  <si>
    <t>1.1.Teminat Mektupları</t>
  </si>
  <si>
    <t>I. GARANTİ ve KEFALETLER</t>
  </si>
  <si>
    <t>A. BİLANÇO DIŞI YÜKÜMLÜLÜKLER (I+II+III)</t>
  </si>
  <si>
    <t>KONSOLİDE OLMAYAN BİLANÇO DIŞI HESAPLAR</t>
  </si>
  <si>
    <t>Hisse Başına Kâr / Zarar</t>
  </si>
  <si>
    <t>XXIII. NET DÖNEM KÂRI/ZARARI (XVII+XXII)</t>
  </si>
  <si>
    <t>XXII. DURDURULAN FAALİYETLER DÖNEM NET K/Z (XX±XXI)</t>
  </si>
  <si>
    <t>21.2.Ertelenmiş Vergi Karşılığı</t>
  </si>
  <si>
    <t>21.1.Cari Vergi Karşılığı</t>
  </si>
  <si>
    <t>XXI. DURDURULAN FAALİYETLER VERGİ KARŞILIĞI (±)</t>
  </si>
  <si>
    <t>XX. DURDURULAN FAALİYETLER VERGİ ÖNCESİ K/Z (XVIII-XIX)</t>
  </si>
  <si>
    <t>19.3.Diğer Durdurulan Faaliyet Giderleri</t>
  </si>
  <si>
    <t>19.2.İştirak, Bağlı Ortaklık ve Birlikte Kontrol Edilen Ortaklıklar (İş Ort.) Satış Zararları</t>
  </si>
  <si>
    <t>19.1.Satış Amaçlı Elde Tutulan Duran Varlık Giderleri</t>
  </si>
  <si>
    <t>XIX.DURDURULAN FAALİYETLERDEN GİDERLER (-)</t>
  </si>
  <si>
    <t>18.3.Diğer Durdurulan Faaliyet Gelirleri</t>
  </si>
  <si>
    <t>18.2.İştirak, Bağlı Ortaklık ve Birlikte Kontrol Edilen Ortaklıklar (İş Ort.) Satış Karları</t>
  </si>
  <si>
    <t xml:space="preserve">18.1.Satış Amaçlı Elde Tutulan Duran Varlık Gelirleri </t>
  </si>
  <si>
    <t>XVIII. DURDURULAN FAALİYETLERDEN GELİRLER</t>
  </si>
  <si>
    <t>XVII. SÜRDÜRÜLEN FAALİYETLER DÖNEM NET K/Z (XV±XVI)</t>
  </si>
  <si>
    <t>16.2.Ertelenmiş Vergi Karşılığı</t>
  </si>
  <si>
    <t>16.1.Cari Vergi Karşılığı</t>
  </si>
  <si>
    <t>XVI. SÜRDÜRÜLEN FAALİYETLER VERGİ KARŞILIĞI (±)</t>
  </si>
  <si>
    <t>XV. SÜRDÜRÜLEN FAALİYETLER VERGİ ÖNCESİ K/Z (XI+XII+XIII+XIV)</t>
  </si>
  <si>
    <t>XIV. NET PARASAL POZİSYON KÂRI/ZARARI</t>
  </si>
  <si>
    <t>XIII. ÖZKAYNAK YÖNTEMİ UYGULANAN ORTAKLIKLARDAN KÂR/ZARAR</t>
  </si>
  <si>
    <t>XII. BİRLEŞME İŞLEMİ SONRASINDA GELİR OLARAK KAYDEDİLEN FAZLALIK TUTARI</t>
  </si>
  <si>
    <t>XI. NET FAALİYET KÂRI/ZARARI (VIII-IX-X)</t>
  </si>
  <si>
    <t>X. DİĞER FALİYET GİDERLERİ (-)</t>
  </si>
  <si>
    <t>IX. KREDİ VE DİĞER ALACAKLAR DEĞER DÜŞÜŞ KARŞILIĞI (-)</t>
  </si>
  <si>
    <t xml:space="preserve">VIII. FAALİYET GELİRLERİ/GİDERLERİ TOPLAMI (III+IV+V+VI+VII) </t>
  </si>
  <si>
    <t>VII. DİĞER FAALİYET GELİRLERİ</t>
  </si>
  <si>
    <t xml:space="preserve">6.3.Kambiyo İşlemleri Kârı/Zararı </t>
  </si>
  <si>
    <t>6.2.Türev Finansal İşlemlerden Kâr/Zarar</t>
  </si>
  <si>
    <t xml:space="preserve">6.1.Sermaye Piyasası İşlemleri Kârı/Zararı </t>
  </si>
  <si>
    <t>VI. TİCARİ KÂR / ZARAR (Net)</t>
  </si>
  <si>
    <t>V. TEMETTÜ GELİRLERİ</t>
  </si>
  <si>
    <t>4.2.2.Diğer</t>
  </si>
  <si>
    <t xml:space="preserve">4.2.1.Gayri Nakdi Kredilere </t>
  </si>
  <si>
    <t>4.2.Verilen Ücret ve Komisyonlar</t>
  </si>
  <si>
    <t>4.1.2.Diğer</t>
  </si>
  <si>
    <t>4.1.1.Gayri Nakdi Kredilerden</t>
  </si>
  <si>
    <t>4.1.Alınan Ücret ve Komisyonlar</t>
  </si>
  <si>
    <t>IV. NET ÜCRET VE KOMİSYON GELİRLERİ/GİDERLERİ</t>
  </si>
  <si>
    <t>III. NET FAİZ GELİRİ/GİDERİ  (I - II)</t>
  </si>
  <si>
    <t xml:space="preserve">2.5.Diğer Faiz Giderleri  </t>
  </si>
  <si>
    <t>2.4.İhraç Edilen Menkul Kıymetlere Verilen Faizler</t>
  </si>
  <si>
    <t>2.3.Para Piyasası İşlemlerine Verilen Faizler</t>
  </si>
  <si>
    <t xml:space="preserve">2.2.Kullanılan Kredilere Verilen Faizler </t>
  </si>
  <si>
    <t>2.1.Mevduata Verilen Faizler</t>
  </si>
  <si>
    <t xml:space="preserve">II. FAİZ GİDERLERİ  </t>
  </si>
  <si>
    <t xml:space="preserve">1.7.Diğer Faiz Gelirleri  </t>
  </si>
  <si>
    <t>1.6.Finansal Kiralama Gelirleri</t>
  </si>
  <si>
    <t>1.5.4.Vadeye Kadar Elde Tutulacak Yatırımlardan</t>
  </si>
  <si>
    <t xml:space="preserve">1.5.3.Satılmaya Hazır Finansal Varlıklardan </t>
  </si>
  <si>
    <t>1.5.2.Gerçeğe Uygun Değer Farkı Kâr/Zarara Yansıtılan Olarak Sınıflandırılan FV</t>
  </si>
  <si>
    <t xml:space="preserve">1.5.1.Alım Satım Amaçlı  Finansal Varlıklardan </t>
  </si>
  <si>
    <t>1.5.Menkul Değerlerden Alınan Faizler</t>
  </si>
  <si>
    <t>1.4.Para Piyasası İşlemlerinden Alınan Faizler</t>
  </si>
  <si>
    <t>1.3.Bankalardan Alınan Faizler</t>
  </si>
  <si>
    <t>1.2.Zorunlu Karşılıklardan Alınan Faizler</t>
  </si>
  <si>
    <t>1.1.Kredilerden Alınan Faizler</t>
  </si>
  <si>
    <t xml:space="preserve">I. FAİZ GELİRLERİ  </t>
  </si>
  <si>
    <t>(01/07/2009-30/09/2009)</t>
  </si>
  <si>
    <t>(01/07/2010-30/09/2010)</t>
  </si>
  <si>
    <t>(01/01/2009-30/09/2009)</t>
  </si>
  <si>
    <t>(01/01/2010-30/09/2010)</t>
  </si>
  <si>
    <t>ÖNCEKİ DÖNEM</t>
  </si>
  <si>
    <t>CARİ DÖNEM</t>
  </si>
  <si>
    <t>GELİR VE GİDER KALEMLERİ</t>
  </si>
  <si>
    <t>T.VAKIFLAR BANKASI T.A.O. KONSOLİDE OLMAYAN GELİR TABLOSU</t>
  </si>
  <si>
    <t>Özkaynak Toplamı</t>
  </si>
  <si>
    <t>Satış A./ Durdurulan F. İlişkin Dur. V. Bir. Değ. F.</t>
  </si>
  <si>
    <t>Maddi ve Maddi Olmayan Duran Varlık YDF</t>
  </si>
  <si>
    <t>Menkul Değerler Değerleme Farkı</t>
  </si>
  <si>
    <t>Geçmiş Dönem Net Kârı / Zararı</t>
  </si>
  <si>
    <t>Dönem Net Kârı / Zararı</t>
  </si>
  <si>
    <t>Diğer Yedekler</t>
  </si>
  <si>
    <t>Olağanüstü Yedek Akçe</t>
  </si>
  <si>
    <t>Statü Yedekleri</t>
  </si>
  <si>
    <t>Yasal Yedek Akçeler</t>
  </si>
  <si>
    <t>Hisse Senedi İptal Kârları</t>
  </si>
  <si>
    <t>Hisse Senedi İhraç Primleri</t>
  </si>
  <si>
    <t>Ödenmiş Sermaye</t>
  </si>
  <si>
    <t>Kontrol Tabloları</t>
  </si>
  <si>
    <t>Dönem Sonu Bakiyesi (I+II+III+...+XVI+XVII+XVIII)</t>
  </si>
  <si>
    <t xml:space="preserve">18.3.Diğer </t>
  </si>
  <si>
    <t>18.2.Yedeklere Aktarılan Tutarlar</t>
  </si>
  <si>
    <t>18.1.Dağıtılan Temettü</t>
  </si>
  <si>
    <t>XVIII. Kâr Dağıtımı</t>
  </si>
  <si>
    <t>XVII. Dönem Net Kârı veya Zararı</t>
  </si>
  <si>
    <t>XVI. Diğer</t>
  </si>
  <si>
    <t>XV. Ödenmiş Sermaye Enflasyon Düzeltme Farkı</t>
  </si>
  <si>
    <t>XIV. Hisse Senedi İptal Karları</t>
  </si>
  <si>
    <t>XIII. Hisse Senedi İhraç Primi</t>
  </si>
  <si>
    <t>12.2.İç Kaynaklardan</t>
  </si>
  <si>
    <t>12.1.Nakden</t>
  </si>
  <si>
    <t>XII. Sermaye Artırımı</t>
  </si>
  <si>
    <t>XI. İştirak Özkaynağındaki Değişikliklerin Banka Özkaynağına Etkisi</t>
  </si>
  <si>
    <t>X. Varlıkların Yeniden Sınıflandırılmasından Kaynaklanan Değişiklik</t>
  </si>
  <si>
    <t>IX. Varlıkların Elden Çıkarılmasından Kaynaklanan Değişiklik</t>
  </si>
  <si>
    <t xml:space="preserve">VIII. Kur Farkları </t>
  </si>
  <si>
    <t>VII. İştirakler, Bağlı Ort. ve Birlikte Kontrol Edilen Ort. (İş Ort.) Bedelsiz HS</t>
  </si>
  <si>
    <t>VI. Maddi Olmayan Duran Varlıklar Yeniden Değerleme Farkları</t>
  </si>
  <si>
    <t>V. Maddi Duran Varlıklar Yeniden Değerleme Farkları</t>
  </si>
  <si>
    <t>4.2.Yurtdışındaki Net Yatırım Riskinden Korunma Amaçlı</t>
  </si>
  <si>
    <t>4.1.Nakit Akış Riskinden Korunma Amaçlı</t>
  </si>
  <si>
    <t>IV. Riskten Korunma Fonları (Etkin kısım)</t>
  </si>
  <si>
    <t>III. Menkul Değerler Değerleme Farkları</t>
  </si>
  <si>
    <t>II. Birleşmeden Kaynaklanan Artış/Azalış</t>
  </si>
  <si>
    <t>Dönem İçindeki Değişimler</t>
  </si>
  <si>
    <t xml:space="preserve">I. Önceki Dönem Sonu Bakiyesi </t>
  </si>
  <si>
    <t>Dönem Sonu Bakiyesi (III+IV+V+...+XVIII+XIX+XX)</t>
  </si>
  <si>
    <t xml:space="preserve">20.3.Diğer </t>
  </si>
  <si>
    <t>20.2.Yedeklere Aktarılan Tutarlar</t>
  </si>
  <si>
    <t>20.1.Dağıtılan Temettü</t>
  </si>
  <si>
    <t>XX. Kâr Dağıtımı</t>
  </si>
  <si>
    <t>XIX. Dönem Net Kârı veya Zararı</t>
  </si>
  <si>
    <t>XVIII. Diğer</t>
  </si>
  <si>
    <t>XVII. Ödenmiş Sermaye Enflasyon Düzeltme Farkı</t>
  </si>
  <si>
    <t>XVI. Hisse Senedi İptal Kârları</t>
  </si>
  <si>
    <t>XV. Hisse Senedi İhracı</t>
  </si>
  <si>
    <t>14.2. İç Kaynaklardan</t>
  </si>
  <si>
    <t>14.1. Nakden</t>
  </si>
  <si>
    <t>XIV. Sermaye Artırımı</t>
  </si>
  <si>
    <t>XIII. İştirak Özkaynağındaki Değişikliklerin Banka Özkaynağına Etkisi</t>
  </si>
  <si>
    <t>XII. Varlıkların Yeniden Sınıflandırılmasından Kaynaklanan Değişiklik</t>
  </si>
  <si>
    <t>XI. Varlıkların Elden Çıkarılmasından Kaynaklanan Değişiklik</t>
  </si>
  <si>
    <t xml:space="preserve">X. Kur Farkları </t>
  </si>
  <si>
    <t>IX. İştirakler, Bağlı Ort. ve Birlikte Kontrol Edilen Ort. (İş Ort.) Bedelsiz HS</t>
  </si>
  <si>
    <t>VIII.Maddi Olmayan Duran Varlıklar Yeniden Değerleme Farkları</t>
  </si>
  <si>
    <t>VII. Maddi Duran Varlıklar Yeniden Değerleme Farkları</t>
  </si>
  <si>
    <t>6.2.Yurtdışındaki Net Yatırım Riskinden Korunma Amaçlı</t>
  </si>
  <si>
    <t>6.1.Nakit Akış Riskinden Korunma Amaçlı</t>
  </si>
  <si>
    <t>VI.Riskten Korunma Fonları (Etkin kısım)</t>
  </si>
  <si>
    <t>V. Menkul Değerler Değerleme Farkları</t>
  </si>
  <si>
    <t>IV. Birleşmeden Kaynaklanan Artış/Azalış</t>
  </si>
  <si>
    <t>III. Yeni Bakiye (I + II)</t>
  </si>
  <si>
    <t>2.2.Muhasebe Politikasında Yapılan Değişikliklerin Etkisi</t>
  </si>
  <si>
    <t xml:space="preserve">2.1.Hataların Düzeltilmesinin Etkisi </t>
  </si>
  <si>
    <t>II. TMS 8 Uyarınca Yapılan Düzeltmeler</t>
  </si>
  <si>
    <t>I. Dönem Başı Bakiyesi</t>
  </si>
  <si>
    <t>( 30/09/2009)</t>
  </si>
  <si>
    <t>Özkaynak</t>
  </si>
  <si>
    <t>İlişkin Dur. V. Bir. Değ. F.</t>
  </si>
  <si>
    <t>Fonları</t>
  </si>
  <si>
    <t>Hisse Senetleri</t>
  </si>
  <si>
    <t>Duran Varlık YDF</t>
  </si>
  <si>
    <t>Değerleme Farkı</t>
  </si>
  <si>
    <t>Kârı / (Zararı)</t>
  </si>
  <si>
    <t xml:space="preserve">Yedekler </t>
  </si>
  <si>
    <t>Yedek Akçe</t>
  </si>
  <si>
    <t>Yedekleri</t>
  </si>
  <si>
    <t>Akçeler</t>
  </si>
  <si>
    <t>İptal Kârları</t>
  </si>
  <si>
    <t>İhraç Primleri</t>
  </si>
  <si>
    <t>Enf.Düzeltme Farkı</t>
  </si>
  <si>
    <t>Sermaye</t>
  </si>
  <si>
    <t>Satış A./Durdurulan F.</t>
  </si>
  <si>
    <t xml:space="preserve">Riskten Korunma </t>
  </si>
  <si>
    <t>Ortaklıklardan Bedelsiz</t>
  </si>
  <si>
    <t>Maddi ve Maddi Olm.</t>
  </si>
  <si>
    <t>Menkul Değer.</t>
  </si>
  <si>
    <t>Geçmiş Dönem</t>
  </si>
  <si>
    <t>Dönem Net</t>
  </si>
  <si>
    <t xml:space="preserve">Diğer </t>
  </si>
  <si>
    <t>Olağanüstü</t>
  </si>
  <si>
    <t xml:space="preserve">Statü </t>
  </si>
  <si>
    <t xml:space="preserve">Yasal Yedek </t>
  </si>
  <si>
    <t xml:space="preserve">Hisse Senedi </t>
  </si>
  <si>
    <t xml:space="preserve">Ödenmiş </t>
  </si>
  <si>
    <t>ÖZKAYNAK KALEMLERİNDEKİ DEĞİŞİKLİKLER</t>
  </si>
  <si>
    <t>T.VAKIFLAR BANKASI T.A.O. KONSOLİDE OLMAYAN ÖZKAYNAK DEĞİŞİM TABLOSU</t>
  </si>
  <si>
    <t>VII. Dönem Sonundaki Nakit ve Nakde Eşdeğer Varlıklar (V+VI)</t>
  </si>
  <si>
    <t>VI. Dönem Başındaki Nakit ve Nakde Eşdeğer Varlıklar (+)</t>
  </si>
  <si>
    <t>V. Nakit ve Nakde Eşdeğer Varlıklardaki Net Artış (I+II+III+IV)</t>
  </si>
  <si>
    <t>IV.Döviz Kurundaki Değişimin Nakit ve Nakde Eşdeğer Varlıklar Üzerindeki Etkisi (+/-)</t>
  </si>
  <si>
    <t>3.6.Diğer (+/-)</t>
  </si>
  <si>
    <t>3.5.Finansal Kiralamaya İlişkin Ödemeler (-)</t>
  </si>
  <si>
    <t>3.4.Temettü Ödemeleri (-)</t>
  </si>
  <si>
    <t>3.3.İhraç Edilen Sermaye Araçları (+)</t>
  </si>
  <si>
    <t>3.2.Krediler ve İhraç Edilen Menkul Değerlerden Kaynaklanan Nakit Çıkışı (-)</t>
  </si>
  <si>
    <t>3.1.Krediler ve İhraç Edilen Menkul Değerlerden Sağlanan Nakit (+)</t>
  </si>
  <si>
    <t>III. Finansman Faaliyetlerinden Sağlanan Net Nakit (+/-)</t>
  </si>
  <si>
    <t>C. FİNANSMAN FAALİYETLERİNE İLİŞKİN NAKİT AKIMLARI</t>
  </si>
  <si>
    <t>2.9.Diğer  (+/-)</t>
  </si>
  <si>
    <t>2.8.Satılan Yatırım Amaçlı Menkul Değerler (+)</t>
  </si>
  <si>
    <t>2.7.Satın Alınan Yatırım Amaçlı Menkul Değerler (-)</t>
  </si>
  <si>
    <t>2.6.Elden Çıkarılan Satılmaya Hazır Finansal Varlıklar (+)</t>
  </si>
  <si>
    <t>2.5.Elde Edilen Satılmaya Hazır Finansal Varlıklar (-)</t>
  </si>
  <si>
    <t>2.4.Elden Çıkarılan Menkul ve Gayrimenkuller (+)</t>
  </si>
  <si>
    <t>2.3.Satın Alınan Menkuller ve Gayrimenkuller (-)</t>
  </si>
  <si>
    <t>2.2.Elden Çıkarılan İştirakler, Bağlı Ortaklık ve  Birlikte Kontrol Edilen Ortaklıklar (İş Ortaklıkları) (+)</t>
  </si>
  <si>
    <t>2.1.İktisap Edilen İştirakler, Bağlı Ortaklık ve  Birlikte Kontrol Edilen Ortaklıklar (İş Ortaklıkları) (-)</t>
  </si>
  <si>
    <t>II. Yatırım Faaliyetlerinden Kaynaklanan Net Nakit Akımı (+/-)</t>
  </si>
  <si>
    <t>B. YATIRIM FAALİYETLERİNE İLİŞKİN NAKİT AKIMLARI</t>
  </si>
  <si>
    <t>I. Bankacılık Faaliyetlerinden Kaynaklanan Net Nakit Akımı (+/-)</t>
  </si>
  <si>
    <t>1.2.10.Diğer Borçlarda Net Artış (Azalış) (+/-)</t>
  </si>
  <si>
    <t>1.2.9.Vadesi Gelmiş Borçlarda Net Artış  (Azalış) (+/-)</t>
  </si>
  <si>
    <t>1.2.8.Alınan Kredilerdeki Net Artış  (Azalış) (+/-)</t>
  </si>
  <si>
    <t>1.2.7.Diğer Mevduatlarda Net Artış  (Azalış) (+/-)</t>
  </si>
  <si>
    <t>1.2.6.Bankaların Mevduatlarında Net Artış  (Azalış) (+/-)</t>
  </si>
  <si>
    <t>1.2.5.Diğer Aktiflerde Net Artış/Azalış (+/-)</t>
  </si>
  <si>
    <t>1.2.4.Kredilerdeki Net Artış/Azalış (+/-)</t>
  </si>
  <si>
    <t>1.2.3.Bankalar Hesabındaki Net Artış/Azalış (+/-)</t>
  </si>
  <si>
    <t>1.2.2.Gerçeğe Uygun Değer Farkı K/Z'a Yansıtılan Olarak Sınıflandırılan FV'larda Net (Artış) Azalış (+/-)</t>
  </si>
  <si>
    <t>1.2.1.Alım Satım Amaçlı Finansal Varlıklarda Net Artış/Azalış (+/-)</t>
  </si>
  <si>
    <t>1.2. Bankacılık Faaliyetleri Konusu Aktif ve Pasiflerdeki Değişim</t>
  </si>
  <si>
    <t>1.1.9.Diğer (+/-)</t>
  </si>
  <si>
    <t>1.1.8.Ödenen Vergiler (-)</t>
  </si>
  <si>
    <t>1.1.7.Personele ve Hizmet Tedarik Edenlere Yapılan Nakit Ödemeler (-)</t>
  </si>
  <si>
    <t>1.1.6.Zarar Olarak Muhasebeleştirilen Donuk Alacaklardan Tahsilatlar (+)</t>
  </si>
  <si>
    <t>1.1.5.Elde Edilen Diğer Kazançlar (+)</t>
  </si>
  <si>
    <t>1.1.4.Alınan Ücret ve Komisyonlar (+)</t>
  </si>
  <si>
    <t>1.1.3.Alınan Temettüler (+)</t>
  </si>
  <si>
    <t>1.1.2.Ödenen Faizler (-)</t>
  </si>
  <si>
    <t>1.1.1.Alınan Faizler (+)</t>
  </si>
  <si>
    <t>1.1. Bankacılık Faaliyet Konusu Aktif ve Pasiflerdeki Değişim Öncesi Faaliyet Kârı (+)</t>
  </si>
  <si>
    <t>A. BANKACILIK FAALİYETLERİNE İLİŞKİN NAKİT AKIMLARI</t>
  </si>
  <si>
    <t>KONSOLİDE OLMAYAN NAKİT AKIŞ TABLOSU</t>
  </si>
  <si>
    <t>T.VAKIFLAR BANKASI T.A.O.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</si>
</sst>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General_)"/>
    <numFmt numFmtId="165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Times New Roman Tur"/>
      <family val="1"/>
    </font>
    <font>
      <u val="single"/>
      <sz val="12"/>
      <color indexed="6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dotted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40" fontId="7" fillId="0" borderId="0">
      <alignment/>
      <protection locked="0"/>
    </xf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9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/>
      <protection/>
    </xf>
    <xf numFmtId="3" fontId="4" fillId="0" borderId="10" xfId="54" applyNumberFormat="1" applyFont="1" applyFill="1" applyBorder="1" applyAlignment="1" applyProtection="1">
      <alignment horizontal="right"/>
      <protection/>
    </xf>
    <xf numFmtId="3" fontId="4" fillId="0" borderId="11" xfId="54" applyNumberFormat="1" applyFont="1" applyFill="1" applyBorder="1" applyAlignment="1" applyProtection="1">
      <alignment horizontal="right"/>
      <protection/>
    </xf>
    <xf numFmtId="3" fontId="4" fillId="0" borderId="12" xfId="54" applyNumberFormat="1" applyFont="1" applyFill="1" applyBorder="1" applyAlignment="1" applyProtection="1">
      <alignment horizontal="right"/>
      <protection/>
    </xf>
    <xf numFmtId="0" fontId="3" fillId="0" borderId="12" xfId="54" applyFont="1" applyFill="1" applyBorder="1" applyAlignment="1" applyProtection="1">
      <alignment horizontal="center"/>
      <protection/>
    </xf>
    <xf numFmtId="0" fontId="4" fillId="0" borderId="13" xfId="54" applyFont="1" applyFill="1" applyBorder="1" applyAlignment="1" applyProtection="1">
      <alignment horizontal="left"/>
      <protection/>
    </xf>
    <xf numFmtId="3" fontId="3" fillId="0" borderId="14" xfId="54" applyNumberFormat="1" applyFont="1" applyFill="1" applyBorder="1" applyAlignment="1" applyProtection="1">
      <alignment horizontal="right"/>
      <protection/>
    </xf>
    <xf numFmtId="0" fontId="3" fillId="0" borderId="15" xfId="54" applyFont="1" applyFill="1" applyBorder="1" applyProtection="1">
      <alignment/>
      <protection/>
    </xf>
    <xf numFmtId="3" fontId="3" fillId="0" borderId="15" xfId="54" applyNumberFormat="1" applyFont="1" applyFill="1" applyBorder="1" applyAlignment="1" applyProtection="1">
      <alignment horizontal="right"/>
      <protection/>
    </xf>
    <xf numFmtId="0" fontId="3" fillId="0" borderId="16" xfId="54" applyFont="1" applyFill="1" applyBorder="1" applyProtection="1">
      <alignment/>
      <protection/>
    </xf>
    <xf numFmtId="0" fontId="3" fillId="0" borderId="16" xfId="54" applyFont="1" applyFill="1" applyBorder="1" applyAlignment="1" applyProtection="1">
      <alignment horizontal="center"/>
      <protection/>
    </xf>
    <xf numFmtId="0" fontId="3" fillId="0" borderId="17" xfId="54" applyFont="1" applyFill="1" applyBorder="1" applyAlignment="1" applyProtection="1">
      <alignment horizontal="left"/>
      <protection/>
    </xf>
    <xf numFmtId="0" fontId="4" fillId="0" borderId="0" xfId="54" applyFont="1" applyFill="1">
      <alignment/>
      <protection/>
    </xf>
    <xf numFmtId="3" fontId="4" fillId="0" borderId="14" xfId="54" applyNumberFormat="1" applyFont="1" applyFill="1" applyBorder="1" applyAlignment="1" applyProtection="1">
      <alignment horizontal="right"/>
      <protection/>
    </xf>
    <xf numFmtId="3" fontId="4" fillId="33" borderId="15" xfId="54" applyNumberFormat="1" applyFont="1" applyFill="1" applyBorder="1" applyAlignment="1" applyProtection="1">
      <alignment horizontal="right"/>
      <protection/>
    </xf>
    <xf numFmtId="3" fontId="4" fillId="0" borderId="15" xfId="54" applyNumberFormat="1" applyFont="1" applyFill="1" applyBorder="1" applyAlignment="1" applyProtection="1">
      <alignment horizontal="right"/>
      <protection/>
    </xf>
    <xf numFmtId="3" fontId="4" fillId="33" borderId="16" xfId="54" applyNumberFormat="1" applyFont="1" applyFill="1" applyBorder="1" applyAlignment="1" applyProtection="1">
      <alignment horizontal="right"/>
      <protection/>
    </xf>
    <xf numFmtId="0" fontId="3" fillId="0" borderId="16" xfId="54" applyFont="1" applyFill="1" applyBorder="1" applyAlignment="1" applyProtection="1" quotePrefix="1">
      <alignment horizontal="center"/>
      <protection/>
    </xf>
    <xf numFmtId="0" fontId="4" fillId="0" borderId="17" xfId="54" applyFont="1" applyFill="1" applyBorder="1" applyAlignment="1" applyProtection="1">
      <alignment horizontal="left"/>
      <protection/>
    </xf>
    <xf numFmtId="3" fontId="3" fillId="33" borderId="15" xfId="54" applyNumberFormat="1" applyFont="1" applyFill="1" applyBorder="1" applyAlignment="1" applyProtection="1">
      <alignment horizontal="right"/>
      <protection/>
    </xf>
    <xf numFmtId="3" fontId="3" fillId="33" borderId="16" xfId="54" applyNumberFormat="1" applyFont="1" applyFill="1" applyBorder="1" applyAlignment="1" applyProtection="1">
      <alignment horizontal="right"/>
      <protection/>
    </xf>
    <xf numFmtId="0" fontId="3" fillId="0" borderId="17" xfId="54" applyFont="1" applyFill="1" applyBorder="1" applyProtection="1">
      <alignment/>
      <protection/>
    </xf>
    <xf numFmtId="3" fontId="4" fillId="0" borderId="16" xfId="54" applyNumberFormat="1" applyFont="1" applyFill="1" applyBorder="1" applyAlignment="1" applyProtection="1">
      <alignment horizontal="right"/>
      <protection/>
    </xf>
    <xf numFmtId="0" fontId="4" fillId="0" borderId="17" xfId="54" applyFont="1" applyFill="1" applyBorder="1" applyAlignment="1" applyProtection="1">
      <alignment wrapText="1"/>
      <protection/>
    </xf>
    <xf numFmtId="3" fontId="4" fillId="34" borderId="15" xfId="54" applyNumberFormat="1" applyFont="1" applyFill="1" applyBorder="1" applyAlignment="1" applyProtection="1">
      <alignment horizontal="right"/>
      <protection/>
    </xf>
    <xf numFmtId="3" fontId="4" fillId="34" borderId="16" xfId="54" applyNumberFormat="1" applyFont="1" applyFill="1" applyBorder="1" applyAlignment="1" applyProtection="1">
      <alignment horizontal="right"/>
      <protection/>
    </xf>
    <xf numFmtId="0" fontId="4" fillId="0" borderId="17" xfId="54" applyFont="1" applyFill="1" applyBorder="1" applyProtection="1">
      <alignment/>
      <protection/>
    </xf>
    <xf numFmtId="3" fontId="3" fillId="34" borderId="15" xfId="54" applyNumberFormat="1" applyFont="1" applyFill="1" applyBorder="1" applyAlignment="1" applyProtection="1">
      <alignment horizontal="right"/>
      <protection/>
    </xf>
    <xf numFmtId="3" fontId="3" fillId="34" borderId="16" xfId="54" applyNumberFormat="1" applyFont="1" applyFill="1" applyBorder="1" applyAlignment="1" applyProtection="1">
      <alignment horizontal="right"/>
      <protection/>
    </xf>
    <xf numFmtId="0" fontId="3" fillId="0" borderId="18" xfId="54" applyFont="1" applyFill="1" applyBorder="1" applyAlignment="1" applyProtection="1">
      <alignment horizontal="left"/>
      <protection/>
    </xf>
    <xf numFmtId="3" fontId="3" fillId="0" borderId="16" xfId="54" applyNumberFormat="1" applyFont="1" applyFill="1" applyBorder="1" applyAlignment="1" applyProtection="1">
      <alignment horizontal="right"/>
      <protection/>
    </xf>
    <xf numFmtId="0" fontId="3" fillId="0" borderId="17" xfId="54" applyFont="1" applyFill="1" applyBorder="1" applyAlignment="1" applyProtection="1">
      <alignment wrapText="1"/>
      <protection/>
    </xf>
    <xf numFmtId="0" fontId="4" fillId="0" borderId="0" xfId="54" applyFont="1" applyFill="1" applyAlignment="1">
      <alignment wrapText="1"/>
      <protection/>
    </xf>
    <xf numFmtId="3" fontId="4" fillId="0" borderId="14" xfId="54" applyNumberFormat="1" applyFont="1" applyFill="1" applyBorder="1" applyAlignment="1" applyProtection="1">
      <alignment horizontal="right" wrapText="1"/>
      <protection/>
    </xf>
    <xf numFmtId="3" fontId="4" fillId="0" borderId="15" xfId="54" applyNumberFormat="1" applyFont="1" applyFill="1" applyBorder="1" applyAlignment="1" applyProtection="1">
      <alignment horizontal="right" wrapText="1"/>
      <protection/>
    </xf>
    <xf numFmtId="3" fontId="4" fillId="0" borderId="16" xfId="54" applyNumberFormat="1" applyFont="1" applyFill="1" applyBorder="1" applyAlignment="1" applyProtection="1">
      <alignment horizontal="right" wrapText="1"/>
      <protection/>
    </xf>
    <xf numFmtId="0" fontId="3" fillId="0" borderId="16" xfId="54" applyFont="1" applyFill="1" applyBorder="1" applyAlignment="1" applyProtection="1" quotePrefix="1">
      <alignment horizontal="center" wrapText="1"/>
      <protection/>
    </xf>
    <xf numFmtId="3" fontId="4" fillId="0" borderId="19" xfId="54" applyNumberFormat="1" applyFont="1" applyFill="1" applyBorder="1" applyAlignment="1" applyProtection="1">
      <alignment horizontal="right"/>
      <protection/>
    </xf>
    <xf numFmtId="3" fontId="4" fillId="33" borderId="20" xfId="54" applyNumberFormat="1" applyFont="1" applyFill="1" applyBorder="1" applyAlignment="1" applyProtection="1">
      <alignment horizontal="right"/>
      <protection/>
    </xf>
    <xf numFmtId="3" fontId="4" fillId="0" borderId="20" xfId="54" applyNumberFormat="1" applyFont="1" applyFill="1" applyBorder="1" applyAlignment="1" applyProtection="1">
      <alignment horizontal="right"/>
      <protection/>
    </xf>
    <xf numFmtId="3" fontId="4" fillId="33" borderId="21" xfId="54" applyNumberFormat="1" applyFont="1" applyFill="1" applyBorder="1" applyAlignment="1" applyProtection="1">
      <alignment horizontal="right"/>
      <protection/>
    </xf>
    <xf numFmtId="0" fontId="3" fillId="0" borderId="21" xfId="54" applyFont="1" applyFill="1" applyBorder="1" applyAlignment="1" applyProtection="1" quotePrefix="1">
      <alignment horizontal="center"/>
      <protection/>
    </xf>
    <xf numFmtId="0" fontId="3" fillId="0" borderId="14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2" xfId="54" applyFont="1" applyFill="1" applyBorder="1" applyAlignment="1" applyProtection="1">
      <alignment horizontal="center"/>
      <protection/>
    </xf>
    <xf numFmtId="0" fontId="4" fillId="0" borderId="23" xfId="54" applyFont="1" applyFill="1" applyBorder="1" applyAlignment="1" applyProtection="1">
      <alignment vertical="center"/>
      <protection/>
    </xf>
    <xf numFmtId="0" fontId="3" fillId="0" borderId="24" xfId="54" applyFont="1" applyFill="1" applyBorder="1" applyAlignment="1" applyProtection="1">
      <alignment horizontal="center" vertical="center"/>
      <protection/>
    </xf>
    <xf numFmtId="0" fontId="3" fillId="0" borderId="25" xfId="54" applyFont="1" applyFill="1" applyBorder="1" applyAlignment="1" applyProtection="1">
      <alignment horizontal="center" vertical="center"/>
      <protection/>
    </xf>
    <xf numFmtId="0" fontId="3" fillId="0" borderId="26" xfId="54" applyFont="1" applyFill="1" applyBorder="1" applyAlignment="1" applyProtection="1">
      <alignment horizontal="center" vertical="center" wrapText="1"/>
      <protection/>
    </xf>
    <xf numFmtId="0" fontId="3" fillId="0" borderId="27" xfId="54" applyFont="1" applyFill="1" applyBorder="1" applyAlignment="1" applyProtection="1">
      <alignment horizontal="center" vertical="center"/>
      <protection/>
    </xf>
    <xf numFmtId="0" fontId="4" fillId="0" borderId="17" xfId="54" applyFont="1" applyFill="1" applyBorder="1" applyAlignment="1" applyProtection="1">
      <alignment vertical="center"/>
      <protection/>
    </xf>
    <xf numFmtId="0" fontId="3" fillId="0" borderId="19" xfId="54" applyFont="1" applyFill="1" applyBorder="1" applyAlignment="1" applyProtection="1">
      <alignment horizontal="center" vertical="center"/>
      <protection/>
    </xf>
    <xf numFmtId="0" fontId="3" fillId="0" borderId="28" xfId="54" applyFont="1" applyFill="1" applyBorder="1" applyAlignment="1" applyProtection="1">
      <alignment horizontal="center" vertical="center"/>
      <protection/>
    </xf>
    <xf numFmtId="0" fontId="3" fillId="0" borderId="29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Protection="1">
      <alignment/>
      <protection/>
    </xf>
    <xf numFmtId="0" fontId="3" fillId="0" borderId="30" xfId="54" applyFont="1" applyFill="1" applyBorder="1" applyProtection="1">
      <alignment/>
      <protection/>
    </xf>
    <xf numFmtId="0" fontId="3" fillId="0" borderId="24" xfId="54" applyFont="1" applyFill="1" applyBorder="1" applyProtection="1">
      <alignment/>
      <protection/>
    </xf>
    <xf numFmtId="0" fontId="3" fillId="0" borderId="25" xfId="54" applyFont="1" applyFill="1" applyBorder="1" applyProtection="1">
      <alignment/>
      <protection/>
    </xf>
    <xf numFmtId="0" fontId="3" fillId="0" borderId="0" xfId="54" applyFont="1" applyFill="1" applyBorder="1" applyProtection="1">
      <alignment/>
      <protection/>
    </xf>
    <xf numFmtId="0" fontId="4" fillId="0" borderId="14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left" vertical="center"/>
      <protection/>
    </xf>
    <xf numFmtId="0" fontId="3" fillId="0" borderId="31" xfId="54" applyFont="1" applyFill="1" applyBorder="1" applyProtection="1">
      <alignment/>
      <protection/>
    </xf>
    <xf numFmtId="0" fontId="3" fillId="0" borderId="32" xfId="54" applyFont="1" applyFill="1" applyBorder="1" applyProtection="1">
      <alignment/>
      <protection/>
    </xf>
    <xf numFmtId="0" fontId="6" fillId="0" borderId="33" xfId="54" applyFont="1" applyBorder="1" applyAlignment="1" applyProtection="1">
      <alignment/>
      <protection/>
    </xf>
    <xf numFmtId="0" fontId="6" fillId="0" borderId="33" xfId="54" applyFont="1" applyBorder="1" applyAlignment="1" applyProtection="1">
      <alignment/>
      <protection locked="0"/>
    </xf>
    <xf numFmtId="0" fontId="3" fillId="0" borderId="0" xfId="54" applyFont="1" applyFill="1" applyAlignment="1">
      <alignment horizontal="center" vertical="justify"/>
      <protection/>
    </xf>
    <xf numFmtId="0" fontId="3" fillId="0" borderId="0" xfId="54" applyFont="1" applyFill="1" applyBorder="1" applyAlignment="1">
      <alignment horizontal="center" vertical="justify"/>
      <protection/>
    </xf>
    <xf numFmtId="3" fontId="8" fillId="0" borderId="0" xfId="53" applyNumberFormat="1" applyFont="1" applyBorder="1" applyAlignment="1" applyProtection="1">
      <alignment horizontal="center" vertical="center" wrapText="1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3" fillId="0" borderId="0" xfId="54" applyFont="1" applyFill="1" applyBorder="1" applyAlignment="1" quotePrefix="1">
      <alignment horizontal="center" vertical="justify"/>
      <protection/>
    </xf>
    <xf numFmtId="0" fontId="3" fillId="0" borderId="0" xfId="54" applyFont="1" applyFill="1" applyBorder="1" applyAlignment="1" quotePrefix="1">
      <alignment horizontal="left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/>
      <protection/>
    </xf>
    <xf numFmtId="0" fontId="10" fillId="0" borderId="0" xfId="54" applyFont="1" applyFill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32" xfId="54" applyFont="1" applyFill="1" applyBorder="1" applyAlignment="1">
      <alignment horizontal="center" vertical="justify"/>
      <protection/>
    </xf>
    <xf numFmtId="0" fontId="3" fillId="0" borderId="32" xfId="54" applyFont="1" applyFill="1" applyBorder="1" applyAlignment="1">
      <alignment horizontal="left"/>
      <protection/>
    </xf>
    <xf numFmtId="0" fontId="3" fillId="0" borderId="12" xfId="54" applyFont="1" applyFill="1" applyBorder="1" applyAlignment="1" applyProtection="1">
      <alignment horizontal="center" vertical="justify"/>
      <protection/>
    </xf>
    <xf numFmtId="0" fontId="3" fillId="0" borderId="16" xfId="54" applyFont="1" applyFill="1" applyBorder="1" applyAlignment="1" applyProtection="1">
      <alignment horizontal="center" vertical="justify"/>
      <protection/>
    </xf>
    <xf numFmtId="0" fontId="3" fillId="0" borderId="16" xfId="54" applyFont="1" applyFill="1" applyBorder="1" applyAlignment="1" applyProtection="1" quotePrefix="1">
      <alignment horizontal="center" vertical="justify"/>
      <protection/>
    </xf>
    <xf numFmtId="0" fontId="3" fillId="0" borderId="17" xfId="54" applyFont="1" applyFill="1" applyBorder="1" applyAlignment="1" applyProtection="1">
      <alignment horizontal="left" wrapText="1"/>
      <protection/>
    </xf>
    <xf numFmtId="3" fontId="4" fillId="34" borderId="21" xfId="54" applyNumberFormat="1" applyFont="1" applyFill="1" applyBorder="1" applyAlignment="1" applyProtection="1">
      <alignment horizontal="right"/>
      <protection/>
    </xf>
    <xf numFmtId="0" fontId="3" fillId="0" borderId="21" xfId="54" applyFont="1" applyFill="1" applyBorder="1" applyAlignment="1" applyProtection="1" quotePrefix="1">
      <alignment horizontal="center" vertical="justify"/>
      <protection/>
    </xf>
    <xf numFmtId="0" fontId="4" fillId="0" borderId="34" xfId="54" applyFont="1" applyFill="1" applyBorder="1" applyProtection="1">
      <alignment/>
      <protection/>
    </xf>
    <xf numFmtId="0" fontId="11" fillId="0" borderId="35" xfId="55" applyFont="1" applyBorder="1" applyAlignment="1" applyProtection="1">
      <alignment horizontal="center"/>
      <protection/>
    </xf>
    <xf numFmtId="0" fontId="11" fillId="0" borderId="36" xfId="55" applyFont="1" applyBorder="1" applyAlignment="1" applyProtection="1" quotePrefix="1">
      <alignment horizontal="center"/>
      <protection/>
    </xf>
    <xf numFmtId="0" fontId="3" fillId="0" borderId="36" xfId="54" applyFont="1" applyFill="1" applyBorder="1" applyAlignment="1" applyProtection="1">
      <alignment horizontal="center" vertical="center" wrapText="1"/>
      <protection/>
    </xf>
    <xf numFmtId="0" fontId="8" fillId="0" borderId="22" xfId="53" applyFont="1" applyBorder="1" applyAlignment="1" applyProtection="1">
      <alignment horizontal="center"/>
      <protection/>
    </xf>
    <xf numFmtId="0" fontId="12" fillId="0" borderId="18" xfId="55" applyFont="1" applyBorder="1" applyProtection="1">
      <alignment/>
      <protection/>
    </xf>
    <xf numFmtId="0" fontId="3" fillId="0" borderId="37" xfId="54" applyFont="1" applyFill="1" applyBorder="1" applyAlignment="1" applyProtection="1">
      <alignment horizontal="center" vertical="center"/>
      <protection/>
    </xf>
    <xf numFmtId="0" fontId="3" fillId="0" borderId="34" xfId="54" applyFont="1" applyFill="1" applyBorder="1" applyProtection="1">
      <alignment/>
      <protection/>
    </xf>
    <xf numFmtId="0" fontId="3" fillId="0" borderId="0" xfId="54" applyFont="1" applyFill="1" applyBorder="1" applyAlignment="1" applyProtection="1">
      <alignment horizontal="center" vertical="justify"/>
      <protection/>
    </xf>
    <xf numFmtId="0" fontId="4" fillId="0" borderId="14" xfId="54" applyFont="1" applyFill="1" applyBorder="1" applyProtection="1">
      <alignment/>
      <protection/>
    </xf>
    <xf numFmtId="0" fontId="5" fillId="0" borderId="0" xfId="54" applyFont="1" applyFill="1" applyBorder="1" applyAlignment="1" applyProtection="1">
      <alignment horizontal="left" vertical="center"/>
      <protection/>
    </xf>
    <xf numFmtId="0" fontId="3" fillId="0" borderId="0" xfId="54" applyFont="1">
      <alignment/>
      <protection/>
    </xf>
    <xf numFmtId="0" fontId="3" fillId="0" borderId="0" xfId="54" applyFont="1" applyBorder="1">
      <alignment/>
      <protection/>
    </xf>
    <xf numFmtId="3" fontId="8" fillId="0" borderId="38" xfId="53" applyNumberFormat="1" applyFont="1" applyBorder="1" applyAlignment="1" applyProtection="1">
      <alignment horizontal="center" vertical="center" wrapText="1"/>
      <protection/>
    </xf>
    <xf numFmtId="3" fontId="8" fillId="0" borderId="39" xfId="53" applyNumberFormat="1" applyFont="1" applyBorder="1" applyAlignment="1" applyProtection="1">
      <alignment horizontal="center" vertical="center" wrapText="1"/>
      <protection/>
    </xf>
    <xf numFmtId="0" fontId="13" fillId="0" borderId="38" xfId="53" applyFont="1" applyBorder="1" applyAlignment="1">
      <alignment horizontal="center"/>
      <protection/>
    </xf>
    <xf numFmtId="0" fontId="8" fillId="0" borderId="39" xfId="53" applyFont="1" applyBorder="1" applyAlignment="1">
      <alignment horizontal="center"/>
      <protection/>
    </xf>
    <xf numFmtId="0" fontId="13" fillId="0" borderId="0" xfId="53" applyFont="1" applyBorder="1">
      <alignment/>
      <protection/>
    </xf>
    <xf numFmtId="165" fontId="3" fillId="33" borderId="10" xfId="54" applyNumberFormat="1" applyFont="1" applyFill="1" applyBorder="1" applyAlignment="1" applyProtection="1">
      <alignment horizontal="right"/>
      <protection locked="0"/>
    </xf>
    <xf numFmtId="165" fontId="3" fillId="33" borderId="12" xfId="54" applyNumberFormat="1" applyFont="1" applyFill="1" applyBorder="1" applyAlignment="1" applyProtection="1">
      <alignment horizontal="right"/>
      <protection locked="0"/>
    </xf>
    <xf numFmtId="165" fontId="3" fillId="33" borderId="10" xfId="54" applyNumberFormat="1" applyFont="1" applyFill="1" applyBorder="1" applyAlignment="1" applyProtection="1">
      <alignment horizontal="right"/>
      <protection/>
    </xf>
    <xf numFmtId="165" fontId="3" fillId="33" borderId="12" xfId="54" applyNumberFormat="1" applyFont="1" applyFill="1" applyBorder="1" applyAlignment="1" applyProtection="1">
      <alignment horizontal="right"/>
      <protection/>
    </xf>
    <xf numFmtId="0" fontId="3" fillId="0" borderId="12" xfId="54" applyFont="1" applyBorder="1" applyProtection="1">
      <alignment/>
      <protection/>
    </xf>
    <xf numFmtId="0" fontId="3" fillId="0" borderId="13" xfId="54" applyFont="1" applyBorder="1" applyProtection="1">
      <alignment/>
      <protection/>
    </xf>
    <xf numFmtId="0" fontId="4" fillId="0" borderId="0" xfId="54" applyFont="1">
      <alignment/>
      <protection/>
    </xf>
    <xf numFmtId="3" fontId="4" fillId="0" borderId="14" xfId="54" applyNumberFormat="1" applyFont="1" applyBorder="1" applyAlignment="1" applyProtection="1">
      <alignment horizontal="right"/>
      <protection/>
    </xf>
    <xf numFmtId="3" fontId="4" fillId="0" borderId="16" xfId="54" applyNumberFormat="1" applyFont="1" applyBorder="1" applyAlignment="1" applyProtection="1">
      <alignment horizontal="right"/>
      <protection/>
    </xf>
    <xf numFmtId="0" fontId="3" fillId="0" borderId="0" xfId="54" applyFont="1" applyBorder="1" applyAlignment="1" applyProtection="1" quotePrefix="1">
      <alignment horizontal="center"/>
      <protection/>
    </xf>
    <xf numFmtId="0" fontId="4" fillId="0" borderId="18" xfId="54" applyFont="1" applyFill="1" applyBorder="1" applyAlignment="1" applyProtection="1">
      <alignment horizontal="left"/>
      <protection/>
    </xf>
    <xf numFmtId="0" fontId="4" fillId="0" borderId="18" xfId="54" applyFont="1" applyBorder="1" applyAlignment="1" applyProtection="1">
      <alignment horizontal="left" wrapText="1"/>
      <protection/>
    </xf>
    <xf numFmtId="3" fontId="3" fillId="33" borderId="14" xfId="54" applyNumberFormat="1" applyFont="1" applyFill="1" applyBorder="1" applyAlignment="1" applyProtection="1">
      <alignment horizontal="right"/>
      <protection locked="0"/>
    </xf>
    <xf numFmtId="3" fontId="3" fillId="33" borderId="16" xfId="54" applyNumberFormat="1" applyFont="1" applyFill="1" applyBorder="1" applyAlignment="1" applyProtection="1">
      <alignment horizontal="right"/>
      <protection locked="0"/>
    </xf>
    <xf numFmtId="3" fontId="3" fillId="33" borderId="14" xfId="54" applyNumberFormat="1" applyFont="1" applyFill="1" applyBorder="1" applyAlignment="1" applyProtection="1">
      <alignment horizontal="right"/>
      <protection/>
    </xf>
    <xf numFmtId="3" fontId="4" fillId="0" borderId="40" xfId="54" applyNumberFormat="1" applyFont="1" applyBorder="1" applyAlignment="1" applyProtection="1">
      <alignment horizontal="right"/>
      <protection/>
    </xf>
    <xf numFmtId="0" fontId="3" fillId="0" borderId="18" xfId="54" applyFont="1" applyBorder="1" applyProtection="1">
      <alignment/>
      <protection/>
    </xf>
    <xf numFmtId="0" fontId="3" fillId="0" borderId="18" xfId="54" applyFont="1" applyBorder="1" applyAlignment="1" applyProtection="1">
      <alignment wrapText="1"/>
      <protection/>
    </xf>
    <xf numFmtId="3" fontId="4" fillId="0" borderId="15" xfId="54" applyNumberFormat="1" applyFont="1" applyBorder="1" applyAlignment="1" applyProtection="1">
      <alignment horizontal="right"/>
      <protection/>
    </xf>
    <xf numFmtId="3" fontId="4" fillId="33" borderId="40" xfId="54" applyNumberFormat="1" applyFont="1" applyFill="1" applyBorder="1" applyAlignment="1" applyProtection="1">
      <alignment horizontal="right"/>
      <protection locked="0"/>
    </xf>
    <xf numFmtId="3" fontId="4" fillId="33" borderId="41" xfId="54" applyNumberFormat="1" applyFont="1" applyFill="1" applyBorder="1" applyAlignment="1" applyProtection="1">
      <alignment horizontal="right"/>
      <protection locked="0"/>
    </xf>
    <xf numFmtId="3" fontId="4" fillId="33" borderId="40" xfId="54" applyNumberFormat="1" applyFont="1" applyFill="1" applyBorder="1" applyAlignment="1" applyProtection="1">
      <alignment horizontal="right"/>
      <protection/>
    </xf>
    <xf numFmtId="3" fontId="4" fillId="33" borderId="41" xfId="54" applyNumberFormat="1" applyFont="1" applyFill="1" applyBorder="1" applyAlignment="1" applyProtection="1">
      <alignment horizontal="right"/>
      <protection/>
    </xf>
    <xf numFmtId="3" fontId="4" fillId="33" borderId="14" xfId="54" applyNumberFormat="1" applyFont="1" applyFill="1" applyBorder="1" applyAlignment="1" applyProtection="1">
      <alignment horizontal="right"/>
      <protection locked="0"/>
    </xf>
    <xf numFmtId="3" fontId="4" fillId="33" borderId="16" xfId="54" applyNumberFormat="1" applyFont="1" applyFill="1" applyBorder="1" applyAlignment="1" applyProtection="1">
      <alignment horizontal="right"/>
      <protection locked="0"/>
    </xf>
    <xf numFmtId="3" fontId="4" fillId="33" borderId="14" xfId="54" applyNumberFormat="1" applyFont="1" applyFill="1" applyBorder="1" applyAlignment="1" applyProtection="1">
      <alignment horizontal="right"/>
      <protection/>
    </xf>
    <xf numFmtId="0" fontId="4" fillId="0" borderId="18" xfId="54" applyFont="1" applyBorder="1" applyAlignment="1" applyProtection="1">
      <alignment horizontal="left"/>
      <protection/>
    </xf>
    <xf numFmtId="0" fontId="3" fillId="0" borderId="0" xfId="54" applyFont="1" applyBorder="1" applyAlignment="1" applyProtection="1">
      <alignment horizontal="center"/>
      <protection/>
    </xf>
    <xf numFmtId="3" fontId="4" fillId="34" borderId="14" xfId="54" applyNumberFormat="1" applyFont="1" applyFill="1" applyBorder="1" applyAlignment="1" applyProtection="1">
      <alignment horizontal="right"/>
      <protection/>
    </xf>
    <xf numFmtId="3" fontId="3" fillId="33" borderId="40" xfId="54" applyNumberFormat="1" applyFont="1" applyFill="1" applyBorder="1" applyAlignment="1" applyProtection="1">
      <alignment horizontal="right"/>
      <protection locked="0"/>
    </xf>
    <xf numFmtId="3" fontId="3" fillId="33" borderId="15" xfId="54" applyNumberFormat="1" applyFont="1" applyFill="1" applyBorder="1" applyAlignment="1" applyProtection="1">
      <alignment horizontal="right"/>
      <protection locked="0"/>
    </xf>
    <xf numFmtId="3" fontId="3" fillId="33" borderId="40" xfId="54" applyNumberFormat="1" applyFont="1" applyFill="1" applyBorder="1" applyAlignment="1" applyProtection="1">
      <alignment horizontal="right"/>
      <protection/>
    </xf>
    <xf numFmtId="0" fontId="3" fillId="0" borderId="18" xfId="54" applyFont="1" applyBorder="1" applyAlignment="1" applyProtection="1">
      <alignment horizontal="left"/>
      <protection/>
    </xf>
    <xf numFmtId="3" fontId="3" fillId="0" borderId="14" xfId="54" applyNumberFormat="1" applyFont="1" applyBorder="1" applyAlignment="1" applyProtection="1">
      <alignment horizontal="right"/>
      <protection/>
    </xf>
    <xf numFmtId="3" fontId="3" fillId="0" borderId="16" xfId="54" applyNumberFormat="1" applyFont="1" applyBorder="1" applyAlignment="1" applyProtection="1">
      <alignment horizontal="right"/>
      <protection/>
    </xf>
    <xf numFmtId="3" fontId="3" fillId="33" borderId="14" xfId="54" applyNumberFormat="1" applyFont="1" applyFill="1" applyBorder="1" applyAlignment="1" applyProtection="1" quotePrefix="1">
      <alignment horizontal="right"/>
      <protection locked="0"/>
    </xf>
    <xf numFmtId="3" fontId="3" fillId="33" borderId="16" xfId="54" applyNumberFormat="1" applyFont="1" applyFill="1" applyBorder="1" applyAlignment="1" applyProtection="1" quotePrefix="1">
      <alignment horizontal="right"/>
      <protection locked="0"/>
    </xf>
    <xf numFmtId="3" fontId="3" fillId="33" borderId="14" xfId="54" applyNumberFormat="1" applyFont="1" applyFill="1" applyBorder="1" applyAlignment="1" applyProtection="1" quotePrefix="1">
      <alignment horizontal="right"/>
      <protection/>
    </xf>
    <xf numFmtId="3" fontId="3" fillId="33" borderId="16" xfId="54" applyNumberFormat="1" applyFont="1" applyFill="1" applyBorder="1" applyAlignment="1" applyProtection="1" quotePrefix="1">
      <alignment horizontal="right"/>
      <protection/>
    </xf>
    <xf numFmtId="0" fontId="3" fillId="0" borderId="24" xfId="54" applyFont="1" applyBorder="1" applyAlignment="1" applyProtection="1">
      <alignment horizontal="center"/>
      <protection locked="0"/>
    </xf>
    <xf numFmtId="0" fontId="3" fillId="0" borderId="22" xfId="54" applyFont="1" applyBorder="1" applyAlignment="1" applyProtection="1">
      <alignment horizontal="center"/>
      <protection locked="0"/>
    </xf>
    <xf numFmtId="0" fontId="3" fillId="0" borderId="24" xfId="54" applyFont="1" applyBorder="1" applyAlignment="1" applyProtection="1">
      <alignment horizontal="center"/>
      <protection/>
    </xf>
    <xf numFmtId="0" fontId="3" fillId="0" borderId="22" xfId="54" applyFont="1" applyBorder="1" applyAlignment="1" applyProtection="1">
      <alignment horizontal="center"/>
      <protection/>
    </xf>
    <xf numFmtId="0" fontId="3" fillId="0" borderId="42" xfId="54" applyFont="1" applyBorder="1" applyProtection="1">
      <alignment/>
      <protection/>
    </xf>
    <xf numFmtId="0" fontId="3" fillId="0" borderId="19" xfId="54" applyFont="1" applyBorder="1" applyAlignment="1">
      <alignment horizontal="center"/>
      <protection/>
    </xf>
    <xf numFmtId="0" fontId="3" fillId="0" borderId="20" xfId="54" applyFont="1" applyBorder="1" applyAlignment="1">
      <alignment horizontal="center"/>
      <protection/>
    </xf>
    <xf numFmtId="0" fontId="3" fillId="0" borderId="19" xfId="54" applyFont="1" applyBorder="1" applyAlignment="1" applyProtection="1">
      <alignment horizontal="center"/>
      <protection/>
    </xf>
    <xf numFmtId="0" fontId="3" fillId="0" borderId="20" xfId="54" applyFont="1" applyBorder="1" applyAlignment="1" applyProtection="1">
      <alignment horizontal="center"/>
      <protection/>
    </xf>
    <xf numFmtId="0" fontId="3" fillId="0" borderId="21" xfId="54" applyFont="1" applyBorder="1" applyProtection="1">
      <alignment/>
      <protection/>
    </xf>
    <xf numFmtId="0" fontId="3" fillId="0" borderId="30" xfId="54" applyFont="1" applyBorder="1" applyProtection="1">
      <alignment/>
      <protection/>
    </xf>
    <xf numFmtId="0" fontId="3" fillId="0" borderId="14" xfId="54" applyFont="1" applyBorder="1">
      <alignment/>
      <protection/>
    </xf>
    <xf numFmtId="0" fontId="3" fillId="0" borderId="0" xfId="54" applyFont="1" applyBorder="1" applyAlignment="1" quotePrefix="1">
      <alignment horizontal="left"/>
      <protection/>
    </xf>
    <xf numFmtId="0" fontId="3" fillId="0" borderId="14" xfId="54" applyFont="1" applyBorder="1" applyProtection="1">
      <alignment/>
      <protection/>
    </xf>
    <xf numFmtId="0" fontId="3" fillId="0" borderId="0" xfId="54" applyFont="1" applyBorder="1" applyAlignment="1" applyProtection="1" quotePrefix="1">
      <alignment horizontal="left"/>
      <protection/>
    </xf>
    <xf numFmtId="0" fontId="3" fillId="0" borderId="0" xfId="54" applyFont="1" applyBorder="1" applyProtection="1">
      <alignment/>
      <protection/>
    </xf>
    <xf numFmtId="0" fontId="3" fillId="0" borderId="17" xfId="54" applyFont="1" applyBorder="1" applyProtection="1">
      <alignment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14" xfId="54" applyFont="1" applyBorder="1" applyAlignment="1" applyProtection="1">
      <alignment horizontal="center" vertical="center"/>
      <protection/>
    </xf>
    <xf numFmtId="0" fontId="4" fillId="0" borderId="0" xfId="54" applyFont="1" applyBorder="1" applyAlignment="1" applyProtection="1">
      <alignment horizontal="center" vertical="center"/>
      <protection/>
    </xf>
    <xf numFmtId="0" fontId="4" fillId="0" borderId="31" xfId="54" applyFont="1" applyBorder="1" applyAlignment="1">
      <alignment horizontal="right"/>
      <protection/>
    </xf>
    <xf numFmtId="0" fontId="3" fillId="0" borderId="32" xfId="54" applyFont="1" applyBorder="1">
      <alignment/>
      <protection/>
    </xf>
    <xf numFmtId="0" fontId="4" fillId="0" borderId="31" xfId="54" applyFont="1" applyBorder="1" applyAlignment="1" applyProtection="1">
      <alignment horizontal="right"/>
      <protection/>
    </xf>
    <xf numFmtId="0" fontId="3" fillId="0" borderId="32" xfId="54" applyFont="1" applyBorder="1" applyProtection="1">
      <alignment/>
      <protection/>
    </xf>
    <xf numFmtId="0" fontId="11" fillId="0" borderId="32" xfId="54" applyFont="1" applyBorder="1" applyAlignment="1" applyProtection="1">
      <alignment horizontal="left"/>
      <protection/>
    </xf>
    <xf numFmtId="0" fontId="6" fillId="0" borderId="43" xfId="54" applyFont="1" applyBorder="1" applyAlignment="1" applyProtection="1">
      <alignment horizontal="left"/>
      <protection/>
    </xf>
    <xf numFmtId="3" fontId="4" fillId="0" borderId="10" xfId="54" applyNumberFormat="1" applyFont="1" applyBorder="1" applyAlignment="1" applyProtection="1">
      <alignment horizontal="right"/>
      <protection/>
    </xf>
    <xf numFmtId="3" fontId="4" fillId="0" borderId="12" xfId="54" applyNumberFormat="1" applyFont="1" applyBorder="1" applyAlignment="1" applyProtection="1">
      <alignment horizontal="right"/>
      <protection/>
    </xf>
    <xf numFmtId="0" fontId="4" fillId="0" borderId="12" xfId="54" applyFont="1" applyBorder="1" applyProtection="1">
      <alignment/>
      <protection/>
    </xf>
    <xf numFmtId="0" fontId="4" fillId="0" borderId="13" xfId="54" applyFont="1" applyBorder="1" applyProtection="1">
      <alignment/>
      <protection/>
    </xf>
    <xf numFmtId="0" fontId="3" fillId="0" borderId="16" xfId="54" applyFont="1" applyBorder="1" applyProtection="1">
      <alignment/>
      <protection/>
    </xf>
    <xf numFmtId="0" fontId="4" fillId="0" borderId="17" xfId="54" applyFont="1" applyBorder="1" applyProtection="1">
      <alignment/>
      <protection/>
    </xf>
    <xf numFmtId="0" fontId="4" fillId="0" borderId="16" xfId="54" applyFont="1" applyBorder="1" applyProtection="1">
      <alignment/>
      <protection/>
    </xf>
    <xf numFmtId="3" fontId="3" fillId="0" borderId="14" xfId="54" applyNumberFormat="1" applyFont="1" applyBorder="1" applyAlignment="1" applyProtection="1" quotePrefix="1">
      <alignment horizontal="right"/>
      <protection/>
    </xf>
    <xf numFmtId="3" fontId="3" fillId="0" borderId="16" xfId="54" applyNumberFormat="1" applyFont="1" applyBorder="1" applyAlignment="1" applyProtection="1" quotePrefix="1">
      <alignment horizontal="right"/>
      <protection/>
    </xf>
    <xf numFmtId="0" fontId="3" fillId="0" borderId="16" xfId="54" applyFont="1" applyBorder="1" applyAlignment="1" applyProtection="1" quotePrefix="1">
      <alignment horizontal="center"/>
      <protection/>
    </xf>
    <xf numFmtId="3" fontId="4" fillId="0" borderId="14" xfId="54" applyNumberFormat="1" applyFont="1" applyBorder="1" applyAlignment="1" applyProtection="1" quotePrefix="1">
      <alignment horizontal="right"/>
      <protection/>
    </xf>
    <xf numFmtId="3" fontId="4" fillId="0" borderId="16" xfId="54" applyNumberFormat="1" applyFont="1" applyBorder="1" applyAlignment="1" applyProtection="1" quotePrefix="1">
      <alignment horizontal="right"/>
      <protection/>
    </xf>
    <xf numFmtId="0" fontId="3" fillId="0" borderId="16" xfId="54" applyFont="1" applyBorder="1" applyAlignment="1" applyProtection="1">
      <alignment horizontal="center" vertical="center"/>
      <protection/>
    </xf>
    <xf numFmtId="3" fontId="4" fillId="0" borderId="19" xfId="54" applyNumberFormat="1" applyFont="1" applyBorder="1" applyAlignment="1" applyProtection="1">
      <alignment horizontal="right"/>
      <protection/>
    </xf>
    <xf numFmtId="3" fontId="4" fillId="0" borderId="21" xfId="54" applyNumberFormat="1" applyFont="1" applyBorder="1" applyAlignment="1" applyProtection="1">
      <alignment horizontal="right"/>
      <protection/>
    </xf>
    <xf numFmtId="0" fontId="4" fillId="0" borderId="16" xfId="54" applyFont="1" applyBorder="1" applyAlignment="1" applyProtection="1" quotePrefix="1">
      <alignment horizontal="center" vertical="justify"/>
      <protection/>
    </xf>
    <xf numFmtId="0" fontId="3" fillId="0" borderId="26" xfId="54" applyFont="1" applyBorder="1" applyAlignment="1" applyProtection="1">
      <alignment horizontal="center"/>
      <protection/>
    </xf>
    <xf numFmtId="0" fontId="14" fillId="0" borderId="42" xfId="54" applyFont="1" applyBorder="1" applyProtection="1">
      <alignment/>
      <protection/>
    </xf>
    <xf numFmtId="0" fontId="3" fillId="0" borderId="0" xfId="54" applyFont="1" applyAlignment="1">
      <alignment horizontal="center" vertical="center"/>
      <protection/>
    </xf>
    <xf numFmtId="0" fontId="3" fillId="0" borderId="15" xfId="54" applyFont="1" applyBorder="1" applyAlignment="1" applyProtection="1">
      <alignment horizontal="center"/>
      <protection/>
    </xf>
    <xf numFmtId="0" fontId="14" fillId="0" borderId="18" xfId="54" applyFont="1" applyBorder="1" applyProtection="1">
      <alignment/>
      <protection/>
    </xf>
    <xf numFmtId="0" fontId="3" fillId="0" borderId="15" xfId="54" applyFont="1" applyBorder="1" applyAlignment="1" applyProtection="1">
      <alignment horizontal="center" vertical="center"/>
      <protection/>
    </xf>
    <xf numFmtId="0" fontId="4" fillId="0" borderId="21" xfId="54" applyFont="1" applyBorder="1" applyAlignment="1" applyProtection="1">
      <alignment vertical="center" wrapText="1"/>
      <protection/>
    </xf>
    <xf numFmtId="0" fontId="4" fillId="0" borderId="31" xfId="54" applyFont="1" applyBorder="1" applyProtection="1">
      <alignment/>
      <protection/>
    </xf>
    <xf numFmtId="0" fontId="3" fillId="0" borderId="44" xfId="54" applyFont="1" applyBorder="1" applyProtection="1">
      <alignment/>
      <protection/>
    </xf>
    <xf numFmtId="0" fontId="3" fillId="0" borderId="0" xfId="54" applyFont="1" applyProtection="1">
      <alignment/>
      <protection/>
    </xf>
    <xf numFmtId="0" fontId="3" fillId="0" borderId="0" xfId="54" applyFont="1" applyFill="1" applyBorder="1" applyAlignment="1" applyProtection="1">
      <alignment horizontal="left"/>
      <protection/>
    </xf>
    <xf numFmtId="0" fontId="4" fillId="0" borderId="0" xfId="54" applyFont="1" applyProtection="1">
      <alignment/>
      <protection/>
    </xf>
    <xf numFmtId="3" fontId="4" fillId="0" borderId="45" xfId="54" applyNumberFormat="1" applyFont="1" applyBorder="1" applyAlignment="1" applyProtection="1">
      <alignment horizontal="right"/>
      <protection/>
    </xf>
    <xf numFmtId="0" fontId="4" fillId="0" borderId="46" xfId="54" applyFont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left" wrapText="1"/>
      <protection/>
    </xf>
    <xf numFmtId="0" fontId="3" fillId="0" borderId="23" xfId="54" applyFont="1" applyBorder="1" applyProtection="1">
      <alignment/>
      <protection/>
    </xf>
    <xf numFmtId="0" fontId="3" fillId="0" borderId="21" xfId="54" applyFont="1" applyBorder="1" applyAlignment="1" applyProtection="1">
      <alignment horizontal="center"/>
      <protection/>
    </xf>
    <xf numFmtId="0" fontId="4" fillId="0" borderId="23" xfId="54" applyFont="1" applyBorder="1" applyProtection="1">
      <alignment/>
      <protection/>
    </xf>
    <xf numFmtId="0" fontId="5" fillId="0" borderId="17" xfId="54" applyFont="1" applyBorder="1" applyAlignment="1" applyProtection="1">
      <alignment horizontal="left" vertical="center"/>
      <protection/>
    </xf>
    <xf numFmtId="0" fontId="6" fillId="0" borderId="43" xfId="54" applyFont="1" applyBorder="1" applyAlignment="1" applyProtection="1">
      <alignment horizontal="left"/>
      <protection locked="0"/>
    </xf>
    <xf numFmtId="0" fontId="11" fillId="0" borderId="0" xfId="54" applyFont="1">
      <alignment/>
      <protection/>
    </xf>
    <xf numFmtId="0" fontId="11" fillId="0" borderId="0" xfId="54" applyFont="1" applyBorder="1" applyAlignment="1" applyProtection="1">
      <alignment horizontal="center"/>
      <protection/>
    </xf>
    <xf numFmtId="0" fontId="11" fillId="0" borderId="0" xfId="54" applyFont="1" applyBorder="1" applyProtection="1">
      <alignment/>
      <protection/>
    </xf>
    <xf numFmtId="0" fontId="6" fillId="0" borderId="0" xfId="54" applyFont="1">
      <alignment/>
      <protection/>
    </xf>
    <xf numFmtId="3" fontId="6" fillId="0" borderId="45" xfId="54" applyNumberFormat="1" applyFont="1" applyBorder="1" applyAlignment="1" applyProtection="1">
      <alignment horizontal="right" vertical="center"/>
      <protection/>
    </xf>
    <xf numFmtId="3" fontId="6" fillId="0" borderId="12" xfId="54" applyNumberFormat="1" applyFont="1" applyBorder="1" applyAlignment="1" applyProtection="1">
      <alignment horizontal="right" vertical="center"/>
      <protection/>
    </xf>
    <xf numFmtId="0" fontId="6" fillId="0" borderId="12" xfId="54" applyFont="1" applyBorder="1" applyAlignment="1" applyProtection="1">
      <alignment horizontal="center"/>
      <protection/>
    </xf>
    <xf numFmtId="0" fontId="6" fillId="0" borderId="46" xfId="54" applyFont="1" applyBorder="1" applyProtection="1">
      <alignment/>
      <protection/>
    </xf>
    <xf numFmtId="3" fontId="11" fillId="0" borderId="14" xfId="54" applyNumberFormat="1" applyFont="1" applyBorder="1" applyAlignment="1" applyProtection="1">
      <alignment horizontal="right" vertical="center"/>
      <protection/>
    </xf>
    <xf numFmtId="3" fontId="11" fillId="0" borderId="16" xfId="54" applyNumberFormat="1" applyFont="1" applyBorder="1" applyAlignment="1" applyProtection="1">
      <alignment horizontal="right" vertical="center"/>
      <protection/>
    </xf>
    <xf numFmtId="0" fontId="11" fillId="0" borderId="16" xfId="54" applyFont="1" applyBorder="1" applyAlignment="1" applyProtection="1">
      <alignment horizontal="center"/>
      <protection/>
    </xf>
    <xf numFmtId="0" fontId="11" fillId="0" borderId="18" xfId="54" applyFont="1" applyBorder="1" applyProtection="1">
      <alignment/>
      <protection/>
    </xf>
    <xf numFmtId="3" fontId="11" fillId="33" borderId="14" xfId="54" applyNumberFormat="1" applyFont="1" applyFill="1" applyBorder="1" applyAlignment="1" applyProtection="1">
      <alignment horizontal="right" vertical="center"/>
      <protection/>
    </xf>
    <xf numFmtId="3" fontId="11" fillId="33" borderId="16" xfId="54" applyNumberFormat="1" applyFont="1" applyFill="1" applyBorder="1" applyAlignment="1" applyProtection="1">
      <alignment horizontal="right" vertical="center"/>
      <protection/>
    </xf>
    <xf numFmtId="0" fontId="6" fillId="0" borderId="18" xfId="54" applyFont="1" applyBorder="1" applyProtection="1">
      <alignment/>
      <protection/>
    </xf>
    <xf numFmtId="3" fontId="6" fillId="0" borderId="40" xfId="54" applyNumberFormat="1" applyFont="1" applyBorder="1" applyAlignment="1" applyProtection="1">
      <alignment horizontal="right" vertical="center"/>
      <protection/>
    </xf>
    <xf numFmtId="3" fontId="6" fillId="0" borderId="16" xfId="54" applyNumberFormat="1" applyFont="1" applyBorder="1" applyAlignment="1" applyProtection="1">
      <alignment horizontal="right" vertical="center"/>
      <protection/>
    </xf>
    <xf numFmtId="0" fontId="6" fillId="0" borderId="16" xfId="54" applyFont="1" applyBorder="1" applyAlignment="1" applyProtection="1">
      <alignment horizontal="center"/>
      <protection/>
    </xf>
    <xf numFmtId="0" fontId="11" fillId="0" borderId="16" xfId="54" applyFont="1" applyBorder="1" applyProtection="1">
      <alignment/>
      <protection/>
    </xf>
    <xf numFmtId="0" fontId="11" fillId="0" borderId="16" xfId="54" applyFont="1" applyBorder="1" applyAlignment="1" applyProtection="1" quotePrefix="1">
      <alignment horizontal="center"/>
      <protection/>
    </xf>
    <xf numFmtId="3" fontId="6" fillId="0" borderId="14" xfId="54" applyNumberFormat="1" applyFont="1" applyBorder="1" applyAlignment="1" applyProtection="1">
      <alignment horizontal="right" vertical="center"/>
      <protection/>
    </xf>
    <xf numFmtId="0" fontId="11" fillId="0" borderId="18" xfId="54" applyFont="1" applyBorder="1" applyAlignment="1" applyProtection="1">
      <alignment wrapText="1"/>
      <protection/>
    </xf>
    <xf numFmtId="0" fontId="6" fillId="0" borderId="16" xfId="54" applyFont="1" applyBorder="1" applyProtection="1">
      <alignment/>
      <protection/>
    </xf>
    <xf numFmtId="0" fontId="11" fillId="0" borderId="14" xfId="54" applyFont="1" applyBorder="1" applyProtection="1">
      <alignment/>
      <protection/>
    </xf>
    <xf numFmtId="0" fontId="11" fillId="0" borderId="21" xfId="54" applyFont="1" applyBorder="1" applyProtection="1">
      <alignment/>
      <protection/>
    </xf>
    <xf numFmtId="0" fontId="11" fillId="0" borderId="16" xfId="54" applyFont="1" applyBorder="1" applyAlignment="1" applyProtection="1">
      <alignment horizontal="center" vertical="center"/>
      <protection/>
    </xf>
    <xf numFmtId="0" fontId="8" fillId="0" borderId="18" xfId="53" applyFont="1" applyBorder="1" applyAlignment="1" applyProtection="1">
      <alignment vertical="top" wrapText="1"/>
      <protection/>
    </xf>
    <xf numFmtId="0" fontId="11" fillId="0" borderId="22" xfId="54" applyFont="1" applyBorder="1" applyAlignment="1" applyProtection="1">
      <alignment horizontal="center" vertical="center"/>
      <protection/>
    </xf>
    <xf numFmtId="0" fontId="5" fillId="0" borderId="42" xfId="54" applyFont="1" applyBorder="1" applyAlignment="1" applyProtection="1">
      <alignment horizontal="left" vertical="top" wrapText="1"/>
      <protection/>
    </xf>
    <xf numFmtId="0" fontId="11" fillId="0" borderId="14" xfId="54" applyFont="1" applyBorder="1" applyAlignment="1" applyProtection="1">
      <alignment horizontal="center"/>
      <protection/>
    </xf>
    <xf numFmtId="0" fontId="11" fillId="0" borderId="21" xfId="54" applyFont="1" applyBorder="1" applyAlignment="1" applyProtection="1">
      <alignment horizontal="center"/>
      <protection/>
    </xf>
    <xf numFmtId="0" fontId="11" fillId="0" borderId="0" xfId="54" applyFont="1" applyAlignment="1">
      <alignment wrapText="1"/>
      <protection/>
    </xf>
    <xf numFmtId="0" fontId="6" fillId="0" borderId="18" xfId="54" applyFont="1" applyBorder="1" applyAlignment="1" applyProtection="1">
      <alignment horizontal="left" vertical="center" wrapText="1"/>
      <protection locked="0"/>
    </xf>
    <xf numFmtId="0" fontId="11" fillId="0" borderId="47" xfId="54" applyFont="1" applyBorder="1" applyAlignment="1" applyProtection="1">
      <alignment horizontal="center" vertical="center"/>
      <protection/>
    </xf>
    <xf numFmtId="0" fontId="6" fillId="0" borderId="33" xfId="54" applyFont="1" applyBorder="1" applyAlignment="1" applyProtection="1">
      <alignment horizontal="left" vertical="center" wrapText="1"/>
      <protection/>
    </xf>
    <xf numFmtId="0" fontId="3" fillId="0" borderId="48" xfId="54" applyFont="1" applyFill="1" applyBorder="1" applyAlignment="1" applyProtection="1">
      <alignment horizontal="center" vertical="center" wrapText="1"/>
      <protection locked="0"/>
    </xf>
    <xf numFmtId="0" fontId="3" fillId="0" borderId="49" xfId="54" applyFont="1" applyBorder="1" applyAlignment="1" applyProtection="1">
      <alignment horizontal="center" vertical="center" wrapText="1"/>
      <protection locked="0"/>
    </xf>
    <xf numFmtId="0" fontId="3" fillId="0" borderId="35" xfId="54" applyFont="1" applyBorder="1" applyAlignment="1" applyProtection="1">
      <alignment horizontal="center" vertical="center" wrapText="1"/>
      <protection locked="0"/>
    </xf>
    <xf numFmtId="0" fontId="11" fillId="0" borderId="48" xfId="55" applyFont="1" applyBorder="1" applyAlignment="1" applyProtection="1">
      <alignment horizontal="center"/>
      <protection locked="0"/>
    </xf>
    <xf numFmtId="0" fontId="11" fillId="0" borderId="49" xfId="55" applyFont="1" applyBorder="1" applyAlignment="1" applyProtection="1">
      <alignment horizontal="center"/>
      <protection locked="0"/>
    </xf>
    <xf numFmtId="0" fontId="11" fillId="0" borderId="35" xfId="55" applyFont="1" applyBorder="1" applyAlignment="1" applyProtection="1">
      <alignment horizontal="center"/>
      <protection locked="0"/>
    </xf>
    <xf numFmtId="0" fontId="5" fillId="0" borderId="30" xfId="55" applyFont="1" applyBorder="1" applyAlignment="1" applyProtection="1">
      <alignment horizontal="left" vertical="center" wrapText="1"/>
      <protection/>
    </xf>
    <xf numFmtId="0" fontId="8" fillId="0" borderId="18" xfId="53" applyFont="1" applyBorder="1" applyAlignment="1" applyProtection="1">
      <alignment horizontal="left" vertical="center" wrapText="1"/>
      <protection/>
    </xf>
    <xf numFmtId="0" fontId="3" fillId="0" borderId="48" xfId="54" applyFont="1" applyBorder="1" applyAlignment="1" applyProtection="1">
      <alignment horizontal="center"/>
      <protection locked="0"/>
    </xf>
    <xf numFmtId="0" fontId="8" fillId="0" borderId="35" xfId="53" applyFont="1" applyBorder="1" applyAlignment="1" applyProtection="1">
      <alignment horizontal="center"/>
      <protection locked="0"/>
    </xf>
    <xf numFmtId="0" fontId="5" fillId="0" borderId="17" xfId="54" applyFont="1" applyFill="1" applyBorder="1" applyAlignment="1" applyProtection="1">
      <alignment horizontal="left" vertical="center"/>
      <protection/>
    </xf>
    <xf numFmtId="0" fontId="5" fillId="0" borderId="0" xfId="54" applyFont="1" applyFill="1" applyBorder="1" applyAlignment="1" applyProtection="1">
      <alignment horizontal="left" vertical="center"/>
      <protection/>
    </xf>
    <xf numFmtId="0" fontId="3" fillId="0" borderId="16" xfId="54" applyFont="1" applyBorder="1" applyAlignment="1" applyProtection="1">
      <alignment horizontal="center" wrapText="1"/>
      <protection/>
    </xf>
    <xf numFmtId="0" fontId="8" fillId="0" borderId="22" xfId="53" applyFont="1" applyBorder="1" applyAlignment="1" applyProtection="1">
      <alignment wrapText="1"/>
      <protection/>
    </xf>
    <xf numFmtId="0" fontId="8" fillId="0" borderId="35" xfId="53" applyFont="1" applyBorder="1" applyAlignment="1">
      <alignment horizontal="center"/>
      <protection/>
    </xf>
    <xf numFmtId="0" fontId="11" fillId="0" borderId="32" xfId="54" applyFont="1" applyBorder="1" applyAlignment="1" applyProtection="1">
      <alignment horizontal="center" vertical="center"/>
      <protection locked="0"/>
    </xf>
    <xf numFmtId="0" fontId="8" fillId="0" borderId="31" xfId="53" applyFont="1" applyBorder="1" applyAlignment="1" applyProtection="1">
      <alignment horizontal="center" vertical="center"/>
      <protection locked="0"/>
    </xf>
    <xf numFmtId="0" fontId="8" fillId="0" borderId="25" xfId="53" applyFont="1" applyBorder="1" applyAlignment="1" applyProtection="1">
      <alignment horizontal="center" vertical="center"/>
      <protection locked="0"/>
    </xf>
    <xf numFmtId="0" fontId="8" fillId="0" borderId="24" xfId="53" applyFont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left"/>
      <protection locked="0"/>
    </xf>
    <xf numFmtId="3" fontId="4" fillId="0" borderId="12" xfId="54" applyNumberFormat="1" applyFont="1" applyFill="1" applyBorder="1" applyAlignment="1">
      <alignment horizontal="right"/>
      <protection/>
    </xf>
    <xf numFmtId="0" fontId="3" fillId="0" borderId="15" xfId="54" applyFont="1" applyFill="1" applyBorder="1">
      <alignment/>
      <protection/>
    </xf>
    <xf numFmtId="0" fontId="3" fillId="0" borderId="16" xfId="54" applyFont="1" applyFill="1" applyBorder="1">
      <alignment/>
      <protection/>
    </xf>
    <xf numFmtId="3" fontId="4" fillId="33" borderId="15" xfId="54" applyNumberFormat="1" applyFont="1" applyFill="1" applyBorder="1" applyAlignment="1" applyProtection="1">
      <alignment horizontal="right"/>
      <protection locked="0"/>
    </xf>
    <xf numFmtId="0" fontId="4" fillId="0" borderId="17" xfId="54" applyFont="1" applyFill="1" applyBorder="1" applyAlignment="1" applyProtection="1">
      <alignment horizontal="left" wrapText="1"/>
      <protection/>
    </xf>
    <xf numFmtId="3" fontId="4" fillId="0" borderId="15" xfId="54" applyNumberFormat="1" applyFont="1" applyFill="1" applyBorder="1" applyAlignment="1">
      <alignment horizontal="right"/>
      <protection/>
    </xf>
    <xf numFmtId="3" fontId="4" fillId="0" borderId="16" xfId="54" applyNumberFormat="1" applyFont="1" applyFill="1" applyBorder="1" applyAlignment="1">
      <alignment horizontal="right"/>
      <protection/>
    </xf>
    <xf numFmtId="3" fontId="4" fillId="33" borderId="20" xfId="54" applyNumberFormat="1" applyFont="1" applyFill="1" applyBorder="1" applyAlignment="1" applyProtection="1">
      <alignment horizontal="right"/>
      <protection locked="0"/>
    </xf>
    <xf numFmtId="3" fontId="4" fillId="33" borderId="21" xfId="54" applyNumberFormat="1" applyFont="1" applyFill="1" applyBorder="1" applyAlignment="1" applyProtection="1">
      <alignment horizontal="right"/>
      <protection locked="0"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4" xfId="54" applyFont="1" applyFill="1" applyBorder="1" applyAlignment="1">
      <alignment horizontal="center" vertical="center"/>
      <protection/>
    </xf>
    <xf numFmtId="0" fontId="3" fillId="0" borderId="25" xfId="54" applyFont="1" applyFill="1" applyBorder="1" applyAlignment="1" applyProtection="1">
      <alignment horizontal="center" vertical="center"/>
      <protection locked="0"/>
    </xf>
    <xf numFmtId="0" fontId="3" fillId="0" borderId="25" xfId="54" applyFont="1" applyFill="1" applyBorder="1" applyAlignment="1">
      <alignment horizontal="center" vertical="center"/>
      <protection/>
    </xf>
    <xf numFmtId="0" fontId="3" fillId="0" borderId="27" xfId="54" applyFont="1" applyFill="1" applyBorder="1" applyAlignment="1">
      <alignment horizontal="center" vertical="center"/>
      <protection/>
    </xf>
    <xf numFmtId="0" fontId="3" fillId="0" borderId="19" xfId="54" applyFont="1" applyFill="1" applyBorder="1" applyAlignment="1">
      <alignment horizontal="center" vertical="center"/>
      <protection/>
    </xf>
    <xf numFmtId="0" fontId="3" fillId="0" borderId="28" xfId="54" applyFont="1" applyFill="1" applyBorder="1" applyAlignment="1">
      <alignment horizontal="center" vertical="center"/>
      <protection/>
    </xf>
    <xf numFmtId="0" fontId="3" fillId="0" borderId="29" xfId="54" applyFont="1" applyFill="1" applyBorder="1" applyAlignment="1">
      <alignment horizontal="center" vertical="center"/>
      <protection/>
    </xf>
    <xf numFmtId="0" fontId="3" fillId="0" borderId="17" xfId="54" applyFont="1" applyFill="1" applyBorder="1">
      <alignment/>
      <protection/>
    </xf>
    <xf numFmtId="0" fontId="3" fillId="0" borderId="21" xfId="54" applyFont="1" applyFill="1" applyBorder="1">
      <alignment/>
      <protection/>
    </xf>
    <xf numFmtId="0" fontId="3" fillId="0" borderId="30" xfId="54" applyFont="1" applyFill="1" applyBorder="1">
      <alignment/>
      <protection/>
    </xf>
    <xf numFmtId="0" fontId="3" fillId="0" borderId="24" xfId="54" applyFont="1" applyFill="1" applyBorder="1">
      <alignment/>
      <protection/>
    </xf>
    <xf numFmtId="0" fontId="3" fillId="0" borderId="25" xfId="54" applyFont="1" applyFill="1" applyBorder="1">
      <alignment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 applyProtection="1">
      <alignment horizontal="left" vertical="center"/>
      <protection locked="0"/>
    </xf>
    <xf numFmtId="0" fontId="3" fillId="0" borderId="31" xfId="54" applyFont="1" applyFill="1" applyBorder="1">
      <alignment/>
      <protection/>
    </xf>
    <xf numFmtId="0" fontId="3" fillId="0" borderId="32" xfId="54" applyFont="1" applyFill="1" applyBorder="1">
      <alignment/>
      <protection/>
    </xf>
    <xf numFmtId="0" fontId="3" fillId="0" borderId="39" xfId="54" applyFont="1" applyFill="1" applyBorder="1" applyAlignment="1">
      <alignment horizontal="center" vertical="justify"/>
      <protection/>
    </xf>
    <xf numFmtId="0" fontId="3" fillId="0" borderId="50" xfId="54" applyFont="1" applyFill="1" applyBorder="1">
      <alignment/>
      <protection/>
    </xf>
    <xf numFmtId="0" fontId="33" fillId="0" borderId="0" xfId="48" applyFont="1" applyFill="1" applyBorder="1" applyAlignment="1" applyProtection="1">
      <alignment horizontal="left"/>
      <protection/>
    </xf>
    <xf numFmtId="0" fontId="3" fillId="0" borderId="12" xfId="54" applyFont="1" applyFill="1" applyBorder="1" applyAlignment="1">
      <alignment horizontal="center" vertical="justify"/>
      <protection/>
    </xf>
    <xf numFmtId="0" fontId="4" fillId="0" borderId="13" xfId="54" applyFont="1" applyFill="1" applyBorder="1" applyAlignment="1">
      <alignment horizontal="left"/>
      <protection/>
    </xf>
    <xf numFmtId="0" fontId="3" fillId="0" borderId="16" xfId="54" applyFont="1" applyFill="1" applyBorder="1" applyAlignment="1">
      <alignment horizontal="center" vertical="justify"/>
      <protection/>
    </xf>
    <xf numFmtId="0" fontId="3" fillId="0" borderId="17" xfId="54" applyFont="1" applyFill="1" applyBorder="1" applyAlignment="1">
      <alignment horizontal="left"/>
      <protection/>
    </xf>
    <xf numFmtId="0" fontId="3" fillId="0" borderId="16" xfId="54" applyFont="1" applyFill="1" applyBorder="1" applyAlignment="1" quotePrefix="1">
      <alignment horizontal="center" vertical="justify"/>
      <protection/>
    </xf>
    <xf numFmtId="0" fontId="4" fillId="0" borderId="17" xfId="54" applyFont="1" applyFill="1" applyBorder="1">
      <alignment/>
      <protection/>
    </xf>
    <xf numFmtId="0" fontId="3" fillId="0" borderId="17" xfId="54" applyFont="1" applyFill="1" applyBorder="1" applyAlignment="1">
      <alignment wrapText="1"/>
      <protection/>
    </xf>
    <xf numFmtId="3" fontId="3" fillId="0" borderId="0" xfId="54" applyNumberFormat="1" applyFont="1" applyFill="1" applyBorder="1" applyAlignment="1" applyProtection="1">
      <alignment horizontal="right"/>
      <protection/>
    </xf>
    <xf numFmtId="0" fontId="4" fillId="0" borderId="17" xfId="54" applyFont="1" applyFill="1" applyBorder="1" applyAlignment="1">
      <alignment wrapText="1"/>
      <protection/>
    </xf>
    <xf numFmtId="0" fontId="4" fillId="0" borderId="17" xfId="54" applyFont="1" applyFill="1" applyBorder="1" applyAlignment="1">
      <alignment horizontal="left"/>
      <protection/>
    </xf>
    <xf numFmtId="0" fontId="3" fillId="0" borderId="21" xfId="54" applyFont="1" applyFill="1" applyBorder="1" applyAlignment="1" quotePrefix="1">
      <alignment horizontal="center" vertical="justify"/>
      <protection/>
    </xf>
    <xf numFmtId="0" fontId="4" fillId="0" borderId="34" xfId="54" applyFont="1" applyFill="1" applyBorder="1">
      <alignment/>
      <protection/>
    </xf>
    <xf numFmtId="0" fontId="3" fillId="0" borderId="36" xfId="54" applyFont="1" applyFill="1" applyBorder="1" applyAlignment="1">
      <alignment horizontal="center" vertical="center"/>
      <protection/>
    </xf>
    <xf numFmtId="0" fontId="3" fillId="0" borderId="26" xfId="54" applyFont="1" applyFill="1" applyBorder="1" applyAlignment="1">
      <alignment horizontal="center" vertical="center" wrapText="1"/>
      <protection/>
    </xf>
    <xf numFmtId="0" fontId="3" fillId="0" borderId="21" xfId="54" applyFont="1" applyFill="1" applyBorder="1" applyAlignment="1">
      <alignment horizontal="center" vertical="justify"/>
      <protection/>
    </xf>
    <xf numFmtId="0" fontId="3" fillId="0" borderId="34" xfId="54" applyFont="1" applyFill="1" applyBorder="1">
      <alignment/>
      <protection/>
    </xf>
    <xf numFmtId="0" fontId="4" fillId="0" borderId="14" xfId="54" applyFont="1" applyFill="1" applyBorder="1">
      <alignment/>
      <protection/>
    </xf>
    <xf numFmtId="0" fontId="4" fillId="0" borderId="12" xfId="54" applyFont="1" applyBorder="1">
      <alignment/>
      <protection/>
    </xf>
    <xf numFmtId="0" fontId="4" fillId="0" borderId="13" xfId="54" applyFont="1" applyBorder="1">
      <alignment/>
      <protection/>
    </xf>
    <xf numFmtId="0" fontId="3" fillId="0" borderId="16" xfId="54" applyFont="1" applyBorder="1">
      <alignment/>
      <protection/>
    </xf>
    <xf numFmtId="0" fontId="3" fillId="0" borderId="17" xfId="54" applyFont="1" applyBorder="1">
      <alignment/>
      <protection/>
    </xf>
    <xf numFmtId="0" fontId="4" fillId="0" borderId="17" xfId="54" applyFont="1" applyBorder="1">
      <alignment/>
      <protection/>
    </xf>
    <xf numFmtId="0" fontId="4" fillId="0" borderId="16" xfId="54" applyFont="1" applyBorder="1">
      <alignment/>
      <protection/>
    </xf>
    <xf numFmtId="0" fontId="3" fillId="0" borderId="16" xfId="54" applyFont="1" applyBorder="1" applyAlignment="1" quotePrefix="1">
      <alignment horizontal="center"/>
      <protection/>
    </xf>
    <xf numFmtId="0" fontId="3" fillId="0" borderId="17" xfId="54" applyFont="1" applyBorder="1" applyAlignment="1">
      <alignment wrapText="1"/>
      <protection/>
    </xf>
    <xf numFmtId="0" fontId="3" fillId="0" borderId="16" xfId="54" applyFont="1" applyBorder="1" applyAlignment="1">
      <alignment horizontal="center" vertical="center"/>
      <protection/>
    </xf>
    <xf numFmtId="0" fontId="4" fillId="0" borderId="16" xfId="54" applyFont="1" applyBorder="1" applyAlignment="1" quotePrefix="1">
      <alignment horizontal="center" vertical="justify"/>
      <protection/>
    </xf>
    <xf numFmtId="0" fontId="3" fillId="0" borderId="24" xfId="54" applyFont="1" applyBorder="1" applyAlignment="1">
      <alignment horizontal="center"/>
      <protection/>
    </xf>
    <xf numFmtId="0" fontId="3" fillId="0" borderId="36" xfId="54" applyFont="1" applyBorder="1" applyAlignment="1">
      <alignment horizontal="center"/>
      <protection/>
    </xf>
    <xf numFmtId="0" fontId="3" fillId="0" borderId="26" xfId="54" applyFont="1" applyBorder="1" applyAlignment="1">
      <alignment horizontal="center"/>
      <protection/>
    </xf>
    <xf numFmtId="0" fontId="14" fillId="0" borderId="42" xfId="54" applyFont="1" applyBorder="1">
      <alignment/>
      <protection/>
    </xf>
    <xf numFmtId="0" fontId="3" fillId="0" borderId="15" xfId="54" applyFont="1" applyBorder="1" applyAlignment="1">
      <alignment horizontal="center"/>
      <protection/>
    </xf>
    <xf numFmtId="0" fontId="14" fillId="0" borderId="18" xfId="54" applyFont="1" applyBorder="1">
      <alignment/>
      <protection/>
    </xf>
    <xf numFmtId="0" fontId="3" fillId="0" borderId="15" xfId="54" applyFont="1" applyBorder="1" applyAlignment="1">
      <alignment horizontal="center" vertical="center"/>
      <protection/>
    </xf>
    <xf numFmtId="0" fontId="8" fillId="0" borderId="18" xfId="53" applyFont="1" applyBorder="1" applyAlignment="1" applyProtection="1">
      <alignment wrapText="1"/>
      <protection locked="0"/>
    </xf>
    <xf numFmtId="0" fontId="8" fillId="0" borderId="35" xfId="53" applyFont="1" applyBorder="1" applyAlignment="1" applyProtection="1">
      <alignment horizontal="center" vertical="center" wrapText="1"/>
      <protection locked="0"/>
    </xf>
    <xf numFmtId="0" fontId="8" fillId="0" borderId="49" xfId="53" applyFont="1" applyBorder="1" applyAlignment="1" applyProtection="1">
      <alignment horizontal="center" vertical="center" wrapText="1"/>
      <protection locked="0"/>
    </xf>
    <xf numFmtId="0" fontId="4" fillId="0" borderId="21" xfId="54" applyFont="1" applyBorder="1" applyAlignment="1">
      <alignment vertical="center" wrapText="1"/>
      <protection/>
    </xf>
    <xf numFmtId="0" fontId="5" fillId="0" borderId="30" xfId="54" applyFont="1" applyBorder="1" applyAlignment="1" applyProtection="1">
      <alignment wrapText="1"/>
      <protection locked="0"/>
    </xf>
    <xf numFmtId="0" fontId="4" fillId="0" borderId="31" xfId="54" applyFont="1" applyBorder="1">
      <alignment/>
      <protection/>
    </xf>
    <xf numFmtId="0" fontId="3" fillId="0" borderId="44" xfId="54" applyFont="1" applyBorder="1">
      <alignment/>
      <protection/>
    </xf>
    <xf numFmtId="0" fontId="6" fillId="0" borderId="33" xfId="54" applyFont="1" applyBorder="1" applyProtection="1">
      <alignment/>
      <protection locked="0"/>
    </xf>
    <xf numFmtId="0" fontId="3" fillId="0" borderId="0" xfId="54" applyFont="1" applyBorder="1" applyProtection="1">
      <alignment/>
      <protection locked="0"/>
    </xf>
    <xf numFmtId="0" fontId="3" fillId="0" borderId="32" xfId="54" applyFont="1" applyFill="1" applyBorder="1" applyAlignment="1" applyProtection="1">
      <alignment horizontal="left"/>
      <protection locked="0"/>
    </xf>
    <xf numFmtId="0" fontId="3" fillId="0" borderId="12" xfId="54" applyFont="1" applyBorder="1">
      <alignment/>
      <protection/>
    </xf>
    <xf numFmtId="0" fontId="3" fillId="0" borderId="13" xfId="54" applyFont="1" applyBorder="1">
      <alignment/>
      <protection/>
    </xf>
    <xf numFmtId="0" fontId="3" fillId="0" borderId="0" xfId="54" applyFont="1" applyBorder="1" applyAlignment="1" quotePrefix="1">
      <alignment horizontal="center"/>
      <protection/>
    </xf>
    <xf numFmtId="0" fontId="4" fillId="0" borderId="18" xfId="54" applyFont="1" applyFill="1" applyBorder="1" applyAlignment="1">
      <alignment horizontal="left"/>
      <protection/>
    </xf>
    <xf numFmtId="0" fontId="3" fillId="0" borderId="18" xfId="54" applyFont="1" applyFill="1" applyBorder="1" applyAlignment="1">
      <alignment horizontal="left"/>
      <protection/>
    </xf>
    <xf numFmtId="0" fontId="3" fillId="0" borderId="18" xfId="54" applyFont="1" applyFill="1" applyBorder="1" applyAlignment="1">
      <alignment horizontal="left" wrapText="1"/>
      <protection/>
    </xf>
    <xf numFmtId="3" fontId="4" fillId="34" borderId="14" xfId="54" applyNumberFormat="1" applyFont="1" applyFill="1" applyBorder="1" applyAlignment="1" applyProtection="1">
      <alignment horizontal="right"/>
      <protection locked="0"/>
    </xf>
    <xf numFmtId="3" fontId="4" fillId="34" borderId="16" xfId="54" applyNumberFormat="1" applyFont="1" applyFill="1" applyBorder="1" applyAlignment="1" applyProtection="1">
      <alignment horizontal="right"/>
      <protection locked="0"/>
    </xf>
    <xf numFmtId="0" fontId="4" fillId="0" borderId="0" xfId="54" applyFont="1" applyBorder="1">
      <alignment/>
      <protection/>
    </xf>
    <xf numFmtId="0" fontId="4" fillId="0" borderId="18" xfId="54" applyFont="1" applyFill="1" applyBorder="1" applyAlignment="1">
      <alignment horizontal="left" wrapText="1"/>
      <protection/>
    </xf>
    <xf numFmtId="0" fontId="3" fillId="0" borderId="0" xfId="54" applyFont="1" applyBorder="1" applyAlignment="1">
      <alignment horizontal="center"/>
      <protection/>
    </xf>
    <xf numFmtId="0" fontId="3" fillId="0" borderId="18" xfId="54" applyFont="1" applyFill="1" applyBorder="1">
      <alignment/>
      <protection/>
    </xf>
    <xf numFmtId="0" fontId="3" fillId="0" borderId="18" xfId="54" applyFont="1" applyBorder="1">
      <alignment/>
      <protection/>
    </xf>
    <xf numFmtId="0" fontId="4" fillId="0" borderId="18" xfId="54" applyFont="1" applyBorder="1" applyAlignment="1">
      <alignment horizontal="left"/>
      <protection/>
    </xf>
    <xf numFmtId="0" fontId="3" fillId="0" borderId="18" xfId="54" applyFont="1" applyBorder="1" applyAlignment="1">
      <alignment horizontal="left"/>
      <protection/>
    </xf>
    <xf numFmtId="0" fontId="3" fillId="0" borderId="22" xfId="54" applyFont="1" applyBorder="1">
      <alignment/>
      <protection/>
    </xf>
    <xf numFmtId="0" fontId="3" fillId="0" borderId="23" xfId="54" applyFont="1" applyBorder="1">
      <alignment/>
      <protection/>
    </xf>
    <xf numFmtId="0" fontId="3" fillId="0" borderId="21" xfId="54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3" fillId="0" borderId="21" xfId="54" applyFont="1" applyBorder="1">
      <alignment/>
      <protection/>
    </xf>
    <xf numFmtId="0" fontId="3" fillId="0" borderId="30" xfId="54" applyFont="1" applyBorder="1">
      <alignment/>
      <protection/>
    </xf>
    <xf numFmtId="0" fontId="34" fillId="0" borderId="24" xfId="54" applyFont="1" applyBorder="1" applyAlignment="1" applyProtection="1">
      <alignment horizontal="center"/>
      <protection locked="0"/>
    </xf>
    <xf numFmtId="0" fontId="34" fillId="0" borderId="22" xfId="54" applyFont="1" applyBorder="1" applyAlignment="1" applyProtection="1">
      <alignment horizontal="center"/>
      <protection locked="0"/>
    </xf>
    <xf numFmtId="0" fontId="3" fillId="0" borderId="0" xfId="54" applyFont="1" applyBorder="1" applyAlignment="1">
      <alignment horizontal="center" vertical="center"/>
      <protection/>
    </xf>
    <xf numFmtId="0" fontId="5" fillId="0" borderId="17" xfId="54" applyFont="1" applyBorder="1" applyAlignment="1" applyProtection="1">
      <alignment horizontal="left" vertical="center"/>
      <protection locked="0"/>
    </xf>
    <xf numFmtId="0" fontId="8" fillId="0" borderId="0" xfId="54" applyFont="1">
      <alignment/>
      <protection/>
    </xf>
    <xf numFmtId="0" fontId="8" fillId="0" borderId="0" xfId="54" applyFont="1" applyBorder="1">
      <alignment/>
      <protection/>
    </xf>
    <xf numFmtId="0" fontId="8" fillId="0" borderId="39" xfId="54" applyFont="1" applyBorder="1">
      <alignment/>
      <protection/>
    </xf>
    <xf numFmtId="0" fontId="8" fillId="0" borderId="50" xfId="53" applyFont="1" applyBorder="1">
      <alignment/>
      <protection/>
    </xf>
    <xf numFmtId="0" fontId="8" fillId="0" borderId="38" xfId="53" applyFont="1" applyBorder="1">
      <alignment/>
      <protection/>
    </xf>
    <xf numFmtId="0" fontId="6" fillId="0" borderId="0" xfId="53" applyFont="1" applyAlignment="1">
      <alignment horizontal="left"/>
      <protection/>
    </xf>
    <xf numFmtId="0" fontId="11" fillId="0" borderId="0" xfId="54" applyFont="1" applyBorder="1">
      <alignment/>
      <protection/>
    </xf>
    <xf numFmtId="0" fontId="35" fillId="34" borderId="0" xfId="48" applyFont="1" applyFill="1" applyAlignment="1" applyProtection="1">
      <alignment/>
      <protection/>
    </xf>
    <xf numFmtId="0" fontId="8" fillId="0" borderId="0" xfId="54" applyFont="1" applyProtection="1">
      <alignment/>
      <protection locked="0"/>
    </xf>
    <xf numFmtId="0" fontId="11" fillId="0" borderId="0" xfId="54" applyFont="1" applyProtection="1">
      <alignment/>
      <protection locked="0"/>
    </xf>
    <xf numFmtId="0" fontId="11" fillId="0" borderId="0" xfId="54" applyFont="1" applyBorder="1" applyProtection="1">
      <alignment/>
      <protection locked="0"/>
    </xf>
    <xf numFmtId="0" fontId="13" fillId="0" borderId="0" xfId="54" applyFont="1">
      <alignment/>
      <protection/>
    </xf>
    <xf numFmtId="3" fontId="6" fillId="0" borderId="45" xfId="54" applyNumberFormat="1" applyFont="1" applyBorder="1" applyAlignment="1" applyProtection="1" quotePrefix="1">
      <alignment horizontal="right" vertical="center"/>
      <protection/>
    </xf>
    <xf numFmtId="0" fontId="6" fillId="0" borderId="12" xfId="54" applyFont="1" applyBorder="1" applyAlignment="1" applyProtection="1">
      <alignment horizontal="center" vertical="justify"/>
      <protection/>
    </xf>
    <xf numFmtId="0" fontId="6" fillId="0" borderId="46" xfId="54" applyFont="1" applyBorder="1" applyAlignment="1" applyProtection="1">
      <alignment horizontal="justify" vertical="justify"/>
      <protection/>
    </xf>
    <xf numFmtId="3" fontId="11" fillId="0" borderId="40" xfId="54" applyNumberFormat="1" applyFont="1" applyFill="1" applyBorder="1" applyAlignment="1" applyProtection="1" quotePrefix="1">
      <alignment horizontal="right" vertical="center"/>
      <protection/>
    </xf>
    <xf numFmtId="3" fontId="11" fillId="0" borderId="16" xfId="54" applyNumberFormat="1" applyFont="1" applyFill="1" applyBorder="1" applyAlignment="1" applyProtection="1">
      <alignment horizontal="right" vertical="center"/>
      <protection/>
    </xf>
    <xf numFmtId="0" fontId="11" fillId="0" borderId="16" xfId="54" applyFont="1" applyFill="1" applyBorder="1" applyAlignment="1" applyProtection="1">
      <alignment horizontal="center" vertical="justify"/>
      <protection/>
    </xf>
    <xf numFmtId="0" fontId="11" fillId="0" borderId="18" xfId="54" applyFont="1" applyFill="1" applyBorder="1" applyAlignment="1" applyProtection="1">
      <alignment horizontal="justify" vertical="justify"/>
      <protection/>
    </xf>
    <xf numFmtId="3" fontId="11" fillId="0" borderId="40" xfId="54" applyNumberFormat="1" applyFont="1" applyBorder="1" applyAlignment="1" applyProtection="1" quotePrefix="1">
      <alignment horizontal="right" vertical="center"/>
      <protection/>
    </xf>
    <xf numFmtId="3" fontId="11" fillId="33" borderId="16" xfId="54" applyNumberFormat="1" applyFont="1" applyFill="1" applyBorder="1" applyAlignment="1" applyProtection="1">
      <alignment horizontal="right" vertical="center"/>
      <protection locked="0"/>
    </xf>
    <xf numFmtId="0" fontId="11" fillId="0" borderId="16" xfId="54" applyFont="1" applyBorder="1" applyAlignment="1" applyProtection="1">
      <alignment horizontal="center" vertical="justify"/>
      <protection/>
    </xf>
    <xf numFmtId="0" fontId="11" fillId="0" borderId="18" xfId="54" applyFont="1" applyBorder="1" applyAlignment="1" applyProtection="1">
      <alignment horizontal="justify" vertical="justify"/>
      <protection/>
    </xf>
    <xf numFmtId="3" fontId="6" fillId="0" borderId="40" xfId="54" applyNumberFormat="1" applyFont="1" applyBorder="1" applyAlignment="1" applyProtection="1" quotePrefix="1">
      <alignment horizontal="right" vertical="center"/>
      <protection/>
    </xf>
    <xf numFmtId="0" fontId="6" fillId="0" borderId="16" xfId="54" applyFont="1" applyBorder="1" applyAlignment="1" applyProtection="1">
      <alignment horizontal="center" vertical="justify"/>
      <protection/>
    </xf>
    <xf numFmtId="0" fontId="6" fillId="0" borderId="18" xfId="54" applyFont="1" applyBorder="1" applyAlignment="1" applyProtection="1">
      <alignment horizontal="justify" vertical="justify"/>
      <protection/>
    </xf>
    <xf numFmtId="3" fontId="6" fillId="33" borderId="16" xfId="54" applyNumberFormat="1" applyFont="1" applyFill="1" applyBorder="1" applyAlignment="1" applyProtection="1" quotePrefix="1">
      <alignment horizontal="right" vertical="center"/>
      <protection locked="0"/>
    </xf>
    <xf numFmtId="0" fontId="36" fillId="0" borderId="16" xfId="54" applyFont="1" applyBorder="1" applyAlignment="1" applyProtection="1">
      <alignment horizontal="center" vertical="justify"/>
      <protection/>
    </xf>
    <xf numFmtId="0" fontId="6" fillId="0" borderId="18" xfId="54" applyFont="1" applyBorder="1" applyAlignment="1" applyProtection="1">
      <alignment horizontal="left" vertical="justify"/>
      <protection/>
    </xf>
    <xf numFmtId="3" fontId="6" fillId="33" borderId="16" xfId="54" applyNumberFormat="1" applyFont="1" applyFill="1" applyBorder="1" applyAlignment="1" applyProtection="1">
      <alignment horizontal="right" vertical="center"/>
      <protection locked="0"/>
    </xf>
    <xf numFmtId="3" fontId="11" fillId="0" borderId="16" xfId="54" applyNumberFormat="1" applyFont="1" applyBorder="1" applyAlignment="1" applyProtection="1" quotePrefix="1">
      <alignment horizontal="right" vertical="center"/>
      <protection/>
    </xf>
    <xf numFmtId="0" fontId="11" fillId="0" borderId="18" xfId="54" applyFont="1" applyBorder="1" applyAlignment="1" applyProtection="1">
      <alignment horizontal="left" vertical="justify" indent="2"/>
      <protection/>
    </xf>
    <xf numFmtId="0" fontId="11" fillId="0" borderId="16" xfId="54" applyFont="1" applyBorder="1" applyAlignment="1" applyProtection="1" quotePrefix="1">
      <alignment horizontal="right" vertical="center"/>
      <protection/>
    </xf>
    <xf numFmtId="0" fontId="11" fillId="0" borderId="16" xfId="54" applyFont="1" applyBorder="1" applyAlignment="1" applyProtection="1">
      <alignment horizontal="right" vertical="center"/>
      <protection/>
    </xf>
    <xf numFmtId="0" fontId="36" fillId="0" borderId="18" xfId="54" applyFont="1" applyBorder="1" applyAlignment="1" applyProtection="1">
      <alignment horizontal="center"/>
      <protection locked="0"/>
    </xf>
    <xf numFmtId="0" fontId="36" fillId="0" borderId="18" xfId="54" applyFont="1" applyBorder="1" applyAlignment="1" applyProtection="1">
      <alignment horizontal="center"/>
      <protection/>
    </xf>
    <xf numFmtId="0" fontId="6" fillId="0" borderId="16" xfId="54" applyFont="1" applyBorder="1" applyAlignment="1" applyProtection="1" quotePrefix="1">
      <alignment horizontal="center" vertical="justify"/>
      <protection/>
    </xf>
    <xf numFmtId="0" fontId="6" fillId="0" borderId="18" xfId="54" applyFont="1" applyBorder="1" applyAlignment="1" applyProtection="1" quotePrefix="1">
      <alignment vertical="justify"/>
      <protection/>
    </xf>
    <xf numFmtId="3" fontId="6" fillId="0" borderId="16" xfId="54" applyNumberFormat="1" applyFont="1" applyBorder="1" applyAlignment="1" applyProtection="1" quotePrefix="1">
      <alignment horizontal="right" vertical="center"/>
      <protection/>
    </xf>
    <xf numFmtId="0" fontId="6" fillId="0" borderId="18" xfId="54" applyFont="1" applyBorder="1" applyAlignment="1" applyProtection="1">
      <alignment vertical="justify"/>
      <protection/>
    </xf>
    <xf numFmtId="3" fontId="11" fillId="33" borderId="16" xfId="54" applyNumberFormat="1" applyFont="1" applyFill="1" applyBorder="1" applyAlignment="1" applyProtection="1" quotePrefix="1">
      <alignment horizontal="right" vertical="center"/>
      <protection locked="0"/>
    </xf>
    <xf numFmtId="0" fontId="37" fillId="0" borderId="16" xfId="54" applyFont="1" applyBorder="1" applyAlignment="1" applyProtection="1">
      <alignment horizontal="center" vertical="justify"/>
      <protection/>
    </xf>
    <xf numFmtId="0" fontId="6" fillId="0" borderId="18" xfId="53" applyFont="1" applyFill="1" applyBorder="1" applyAlignment="1" applyProtection="1">
      <alignment horizontal="justify" vertical="justify"/>
      <protection/>
    </xf>
    <xf numFmtId="0" fontId="11" fillId="0" borderId="18" xfId="53" applyFont="1" applyFill="1" applyBorder="1" applyAlignment="1" applyProtection="1">
      <alignment horizontal="justify" vertical="justify"/>
      <protection/>
    </xf>
    <xf numFmtId="3" fontId="6" fillId="34" borderId="16" xfId="54" applyNumberFormat="1" applyFont="1" applyFill="1" applyBorder="1" applyAlignment="1" applyProtection="1">
      <alignment horizontal="right" vertical="center"/>
      <protection/>
    </xf>
    <xf numFmtId="0" fontId="11" fillId="0" borderId="40" xfId="54" applyFont="1" applyBorder="1" applyAlignment="1">
      <alignment horizontal="right" vertical="center"/>
      <protection/>
    </xf>
    <xf numFmtId="0" fontId="11" fillId="0" borderId="16" xfId="54" applyFont="1" applyBorder="1" applyAlignment="1">
      <alignment horizontal="right" vertical="center"/>
      <protection/>
    </xf>
    <xf numFmtId="0" fontId="36" fillId="0" borderId="16" xfId="54" applyFont="1" applyBorder="1" applyAlignment="1" applyProtection="1">
      <alignment horizontal="center"/>
      <protection/>
    </xf>
    <xf numFmtId="0" fontId="11" fillId="0" borderId="40" xfId="54" applyFont="1" applyBorder="1">
      <alignment/>
      <protection/>
    </xf>
    <xf numFmtId="0" fontId="11" fillId="0" borderId="16" xfId="54" applyFont="1" applyBorder="1">
      <alignment/>
      <protection/>
    </xf>
    <xf numFmtId="0" fontId="36" fillId="0" borderId="30" xfId="54" applyFont="1" applyBorder="1" applyAlignment="1" applyProtection="1">
      <alignment horizontal="center"/>
      <protection/>
    </xf>
    <xf numFmtId="0" fontId="11" fillId="0" borderId="51" xfId="54" applyFont="1" applyBorder="1" applyAlignment="1">
      <alignment horizontal="center"/>
      <protection/>
    </xf>
    <xf numFmtId="0" fontId="11" fillId="0" borderId="22" xfId="54" applyFont="1" applyBorder="1" applyAlignment="1">
      <alignment horizontal="center"/>
      <protection/>
    </xf>
    <xf numFmtId="0" fontId="8" fillId="0" borderId="22" xfId="54" applyFont="1" applyBorder="1" applyAlignment="1" applyProtection="1">
      <alignment wrapText="1"/>
      <protection/>
    </xf>
    <xf numFmtId="0" fontId="8" fillId="0" borderId="42" xfId="54" applyFont="1" applyBorder="1" applyAlignment="1" applyProtection="1">
      <alignment wrapText="1"/>
      <protection/>
    </xf>
    <xf numFmtId="0" fontId="11" fillId="0" borderId="52" xfId="54" applyFont="1" applyBorder="1" applyAlignment="1">
      <alignment horizontal="center"/>
      <protection/>
    </xf>
    <xf numFmtId="0" fontId="11" fillId="0" borderId="21" xfId="54" applyFont="1" applyBorder="1" applyAlignment="1">
      <alignment horizontal="center"/>
      <protection/>
    </xf>
    <xf numFmtId="0" fontId="11" fillId="0" borderId="16" xfId="54" applyFont="1" applyBorder="1" applyAlignment="1" applyProtection="1">
      <alignment horizontal="center" wrapText="1"/>
      <protection/>
    </xf>
    <xf numFmtId="0" fontId="8" fillId="0" borderId="18" xfId="54" applyFont="1" applyBorder="1" applyAlignment="1" applyProtection="1">
      <alignment wrapText="1"/>
      <protection/>
    </xf>
    <xf numFmtId="0" fontId="6" fillId="0" borderId="35" xfId="54" applyFont="1" applyBorder="1" applyAlignment="1">
      <alignment horizontal="center" vertical="center"/>
      <protection/>
    </xf>
    <xf numFmtId="0" fontId="8" fillId="0" borderId="49" xfId="54" applyFont="1" applyBorder="1" applyAlignment="1">
      <alignment horizontal="center" vertical="center"/>
      <protection/>
    </xf>
    <xf numFmtId="0" fontId="6" fillId="0" borderId="49" xfId="54" applyFont="1" applyBorder="1" applyAlignment="1">
      <alignment horizontal="center" vertical="center"/>
      <protection/>
    </xf>
    <xf numFmtId="0" fontId="38" fillId="0" borderId="49" xfId="54" applyFont="1" applyBorder="1">
      <alignment/>
      <protection/>
    </xf>
    <xf numFmtId="0" fontId="38" fillId="0" borderId="0" xfId="54" applyFont="1" applyBorder="1">
      <alignment/>
      <protection/>
    </xf>
    <xf numFmtId="0" fontId="6" fillId="0" borderId="0" xfId="54" applyFont="1" applyBorder="1" applyAlignment="1">
      <alignment horizontal="center" vertical="center"/>
      <protection/>
    </xf>
    <xf numFmtId="0" fontId="38" fillId="0" borderId="48" xfId="54" applyFont="1" applyBorder="1">
      <alignment/>
      <protection/>
    </xf>
    <xf numFmtId="0" fontId="12" fillId="0" borderId="21" xfId="54" applyFont="1" applyBorder="1" applyAlignment="1" applyProtection="1">
      <alignment horizontal="center" wrapText="1"/>
      <protection/>
    </xf>
    <xf numFmtId="0" fontId="12" fillId="0" borderId="30" xfId="54" applyFont="1" applyBorder="1" applyAlignment="1" applyProtection="1">
      <alignment horizontal="center" wrapText="1"/>
      <protection/>
    </xf>
    <xf numFmtId="0" fontId="8" fillId="0" borderId="14" xfId="54" applyFont="1" applyBorder="1">
      <alignment/>
      <protection/>
    </xf>
    <xf numFmtId="0" fontId="8" fillId="0" borderId="25" xfId="54" applyFont="1" applyBorder="1">
      <alignment/>
      <protection/>
    </xf>
    <xf numFmtId="0" fontId="11" fillId="0" borderId="25" xfId="54" applyFont="1" applyBorder="1" applyProtection="1">
      <alignment/>
      <protection/>
    </xf>
    <xf numFmtId="0" fontId="11" fillId="0" borderId="23" xfId="54" applyFont="1" applyBorder="1" applyProtection="1">
      <alignment/>
      <protection/>
    </xf>
    <xf numFmtId="0" fontId="8" fillId="0" borderId="14" xfId="53" applyBorder="1" applyAlignment="1">
      <alignment horizontal="center"/>
      <protection/>
    </xf>
    <xf numFmtId="0" fontId="8" fillId="0" borderId="0" xfId="53" applyAlignment="1">
      <alignment horizontal="center"/>
      <protection/>
    </xf>
    <xf numFmtId="0" fontId="11" fillId="0" borderId="0" xfId="54" applyFont="1" applyBorder="1" applyAlignment="1" applyProtection="1">
      <alignment horizontal="center" vertical="center" wrapText="1"/>
      <protection/>
    </xf>
    <xf numFmtId="0" fontId="8" fillId="0" borderId="0" xfId="54" applyFont="1" applyBorder="1" applyAlignment="1">
      <alignment/>
      <protection/>
    </xf>
    <xf numFmtId="0" fontId="11" fillId="0" borderId="0" xfId="54" applyFont="1" applyBorder="1" applyAlignment="1">
      <alignment/>
      <protection/>
    </xf>
    <xf numFmtId="0" fontId="6" fillId="0" borderId="17" xfId="54" applyFont="1" applyBorder="1" applyAlignment="1" applyProtection="1">
      <alignment/>
      <protection locked="0"/>
    </xf>
    <xf numFmtId="0" fontId="8" fillId="0" borderId="31" xfId="54" applyFont="1" applyBorder="1">
      <alignment/>
      <protection/>
    </xf>
    <xf numFmtId="0" fontId="8" fillId="0" borderId="32" xfId="54" applyFont="1" applyBorder="1">
      <alignment/>
      <protection/>
    </xf>
    <xf numFmtId="0" fontId="11" fillId="0" borderId="32" xfId="54" applyFont="1" applyBorder="1" applyAlignment="1">
      <alignment vertical="justify"/>
      <protection/>
    </xf>
    <xf numFmtId="0" fontId="11" fillId="0" borderId="43" xfId="54" applyFont="1" applyBorder="1" applyAlignment="1">
      <alignment vertical="justify"/>
      <protection/>
    </xf>
    <xf numFmtId="0" fontId="11" fillId="0" borderId="0" xfId="54" applyFont="1" applyBorder="1" applyAlignment="1">
      <alignment horizontal="center"/>
      <protection/>
    </xf>
    <xf numFmtId="0" fontId="39" fillId="0" borderId="0" xfId="54" applyFont="1" applyBorder="1" applyAlignment="1" applyProtection="1">
      <alignment horizontal="left"/>
      <protection locked="0"/>
    </xf>
    <xf numFmtId="3" fontId="11" fillId="33" borderId="14" xfId="54" applyNumberFormat="1" applyFont="1" applyFill="1" applyBorder="1" applyAlignment="1" applyProtection="1">
      <alignment horizontal="right" vertical="center"/>
      <protection locked="0"/>
    </xf>
    <xf numFmtId="0" fontId="11" fillId="0" borderId="18" xfId="54" applyFont="1" applyFill="1" applyBorder="1" applyProtection="1">
      <alignment/>
      <protection/>
    </xf>
    <xf numFmtId="0" fontId="11" fillId="0" borderId="14" xfId="54" applyFont="1" applyBorder="1">
      <alignment/>
      <protection/>
    </xf>
    <xf numFmtId="0" fontId="11" fillId="0" borderId="16" xfId="54" applyFont="1" applyBorder="1" applyAlignment="1">
      <alignment horizontal="center"/>
      <protection/>
    </xf>
    <xf numFmtId="0" fontId="6" fillId="0" borderId="14" xfId="54" applyFont="1" applyBorder="1">
      <alignment/>
      <protection/>
    </xf>
    <xf numFmtId="0" fontId="6" fillId="0" borderId="16" xfId="54" applyFont="1" applyBorder="1" applyAlignment="1">
      <alignment horizontal="center"/>
      <protection/>
    </xf>
    <xf numFmtId="0" fontId="11" fillId="0" borderId="21" xfId="54" applyFont="1" applyBorder="1">
      <alignment/>
      <protection/>
    </xf>
    <xf numFmtId="0" fontId="3" fillId="0" borderId="26" xfId="54" applyFont="1" applyBorder="1" applyAlignment="1" applyProtection="1">
      <alignment horizontal="center"/>
      <protection locked="0"/>
    </xf>
    <xf numFmtId="0" fontId="11" fillId="0" borderId="14" xfId="54" applyFont="1" applyBorder="1" applyAlignment="1">
      <alignment horizontal="center"/>
      <protection/>
    </xf>
    <xf numFmtId="0" fontId="11" fillId="0" borderId="20" xfId="54" applyFont="1" applyBorder="1" applyAlignment="1">
      <alignment horizontal="center"/>
      <protection/>
    </xf>
    <xf numFmtId="0" fontId="11" fillId="0" borderId="16" xfId="54" applyFont="1" applyBorder="1" applyAlignment="1">
      <alignment horizontal="center" vertical="center"/>
      <protection/>
    </xf>
    <xf numFmtId="0" fontId="6" fillId="0" borderId="18" xfId="54" applyFont="1" applyBorder="1" applyAlignment="1" applyProtection="1">
      <alignment horizontal="left" vertical="center"/>
      <protection locked="0"/>
    </xf>
    <xf numFmtId="0" fontId="11" fillId="0" borderId="47" xfId="54" applyFont="1" applyBorder="1" applyAlignment="1">
      <alignment horizontal="center" vertical="center"/>
      <protection/>
    </xf>
    <xf numFmtId="0" fontId="6" fillId="0" borderId="33" xfId="54" applyFont="1" applyBorder="1" applyAlignment="1" applyProtection="1">
      <alignment horizontal="left" vertical="center"/>
      <protection locked="0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nputnumbaccid" xfId="45"/>
    <cellStyle name="İşaretli Hücre" xfId="46"/>
    <cellStyle name="İyi" xfId="47"/>
    <cellStyle name="Hyperlink" xfId="48"/>
    <cellStyle name="Kötü" xfId="49"/>
    <cellStyle name="Normal 2" xfId="50"/>
    <cellStyle name="Normal 2 2" xfId="51"/>
    <cellStyle name="Normal 3" xfId="52"/>
    <cellStyle name="Normal 4" xfId="53"/>
    <cellStyle name="Normal_1.BÖLÜM-MALİ TABLOLAR-ak-pas-gn-kz-özk-na-kd" xfId="54"/>
    <cellStyle name="Normal_17 Sayılı Tebliğ Eki-FINAL" xfId="55"/>
    <cellStyle name="Not" xfId="56"/>
    <cellStyle name="Nötr" xfId="57"/>
    <cellStyle name="Currency" xfId="58"/>
    <cellStyle name="Currency [0]" xfId="59"/>
    <cellStyle name="s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b21427\Local%20Settings\Temporary%20Internet%20Files\Content.Outlook\GYJVJZ05\Vak&#305;fbank%2030%2009%202010%20tarihli%20Konsolide%20Olmayan%20Mali%20ve%20Dipnot%20Tablolar&#305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310net01\paylasim\INVESTOR_RELATIONS\worksheets\3Q%202010\Birimlerden%20&#304;stenen\Vak&#305;fbank%2030.09.2010%20tarihli%20Konsolide%20Olmayan%20Mali%20ve%20Dipnot%20Tablo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pasif"/>
      <sheetName val="nazım"/>
      <sheetName val="gelir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(30/09/2010)</v>
          </cell>
          <cell r="G6" t="str">
            <v>(31/12/2009)</v>
          </cell>
        </row>
        <row r="8">
          <cell r="C8">
            <v>2129610</v>
          </cell>
          <cell r="D8">
            <v>1698658</v>
          </cell>
          <cell r="E8">
            <v>3828268</v>
          </cell>
          <cell r="F8">
            <v>1656694</v>
          </cell>
          <cell r="G8">
            <v>1392941</v>
          </cell>
          <cell r="H8">
            <v>3049635</v>
          </cell>
        </row>
        <row r="9">
          <cell r="C9">
            <v>35534</v>
          </cell>
          <cell r="D9">
            <v>53985</v>
          </cell>
          <cell r="E9">
            <v>89519</v>
          </cell>
          <cell r="F9">
            <v>698</v>
          </cell>
          <cell r="G9">
            <v>38123</v>
          </cell>
          <cell r="H9">
            <v>38821</v>
          </cell>
        </row>
        <row r="10">
          <cell r="C10">
            <v>35534</v>
          </cell>
          <cell r="D10">
            <v>53985</v>
          </cell>
          <cell r="E10">
            <v>89519</v>
          </cell>
          <cell r="F10">
            <v>698</v>
          </cell>
          <cell r="G10">
            <v>38123</v>
          </cell>
          <cell r="H10">
            <v>38821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17297</v>
          </cell>
          <cell r="H11">
            <v>17297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5801</v>
          </cell>
          <cell r="D13">
            <v>53985</v>
          </cell>
          <cell r="E13">
            <v>59786</v>
          </cell>
          <cell r="F13">
            <v>698</v>
          </cell>
          <cell r="G13">
            <v>20826</v>
          </cell>
          <cell r="H13">
            <v>21524</v>
          </cell>
        </row>
        <row r="14">
          <cell r="C14">
            <v>29733</v>
          </cell>
          <cell r="D14">
            <v>0</v>
          </cell>
          <cell r="E14">
            <v>29733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286562</v>
          </cell>
          <cell r="D20">
            <v>2217138</v>
          </cell>
          <cell r="E20">
            <v>2503700</v>
          </cell>
          <cell r="F20">
            <v>245530</v>
          </cell>
          <cell r="G20">
            <v>2493028</v>
          </cell>
          <cell r="H20">
            <v>2738558</v>
          </cell>
        </row>
        <row r="21">
          <cell r="C21">
            <v>2486420</v>
          </cell>
          <cell r="D21">
            <v>0</v>
          </cell>
          <cell r="E21">
            <v>2486420</v>
          </cell>
          <cell r="F21">
            <v>3400614</v>
          </cell>
          <cell r="G21">
            <v>0</v>
          </cell>
          <cell r="H21">
            <v>3400614</v>
          </cell>
        </row>
        <row r="22">
          <cell r="C22">
            <v>1835309</v>
          </cell>
          <cell r="D22">
            <v>0</v>
          </cell>
          <cell r="E22">
            <v>1835309</v>
          </cell>
          <cell r="F22">
            <v>3400614</v>
          </cell>
          <cell r="G22">
            <v>0</v>
          </cell>
          <cell r="H22">
            <v>3400614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651111</v>
          </cell>
          <cell r="D24">
            <v>0</v>
          </cell>
          <cell r="E24">
            <v>651111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11985686</v>
          </cell>
          <cell r="D25">
            <v>2600860</v>
          </cell>
          <cell r="E25">
            <v>14586546</v>
          </cell>
          <cell r="F25">
            <v>12753102</v>
          </cell>
          <cell r="G25">
            <v>2212777</v>
          </cell>
          <cell r="H25">
            <v>14965879</v>
          </cell>
        </row>
        <row r="26">
          <cell r="C26">
            <v>0</v>
          </cell>
          <cell r="D26">
            <v>10750</v>
          </cell>
          <cell r="E26">
            <v>10750</v>
          </cell>
          <cell r="F26">
            <v>0</v>
          </cell>
          <cell r="G26">
            <v>10750</v>
          </cell>
          <cell r="H26">
            <v>10750</v>
          </cell>
        </row>
        <row r="27">
          <cell r="C27">
            <v>11985686</v>
          </cell>
          <cell r="D27">
            <v>2522052</v>
          </cell>
          <cell r="E27">
            <v>14507738</v>
          </cell>
          <cell r="F27">
            <v>12753102</v>
          </cell>
          <cell r="G27">
            <v>2175301</v>
          </cell>
          <cell r="H27">
            <v>14928403</v>
          </cell>
        </row>
        <row r="28">
          <cell r="C28">
            <v>0</v>
          </cell>
          <cell r="D28">
            <v>68058</v>
          </cell>
          <cell r="E28">
            <v>68058</v>
          </cell>
          <cell r="F28">
            <v>0</v>
          </cell>
          <cell r="G28">
            <v>26726</v>
          </cell>
          <cell r="H28">
            <v>26726</v>
          </cell>
        </row>
        <row r="29">
          <cell r="C29">
            <v>29186568</v>
          </cell>
          <cell r="D29">
            <v>12229728</v>
          </cell>
          <cell r="E29">
            <v>41416296</v>
          </cell>
          <cell r="F29">
            <v>23761896</v>
          </cell>
          <cell r="G29">
            <v>10810759</v>
          </cell>
          <cell r="H29">
            <v>34572655</v>
          </cell>
        </row>
        <row r="30">
          <cell r="C30">
            <v>29091272</v>
          </cell>
          <cell r="D30">
            <v>12229728</v>
          </cell>
          <cell r="E30">
            <v>41321000</v>
          </cell>
          <cell r="F30">
            <v>23627978</v>
          </cell>
          <cell r="G30">
            <v>10810759</v>
          </cell>
          <cell r="H30">
            <v>34438737</v>
          </cell>
        </row>
        <row r="31">
          <cell r="C31">
            <v>948160</v>
          </cell>
          <cell r="D31">
            <v>194070</v>
          </cell>
          <cell r="E31">
            <v>1142230</v>
          </cell>
          <cell r="F31">
            <v>440589</v>
          </cell>
          <cell r="G31">
            <v>148790</v>
          </cell>
          <cell r="H31">
            <v>589379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28143112</v>
          </cell>
          <cell r="D33">
            <v>12035658</v>
          </cell>
          <cell r="E33">
            <v>40178770</v>
          </cell>
          <cell r="F33">
            <v>23187389</v>
          </cell>
          <cell r="G33">
            <v>10661969</v>
          </cell>
          <cell r="H33">
            <v>33849358</v>
          </cell>
        </row>
        <row r="34">
          <cell r="C34">
            <v>2304067</v>
          </cell>
          <cell r="D34">
            <v>0</v>
          </cell>
          <cell r="E34">
            <v>2304067</v>
          </cell>
          <cell r="F34">
            <v>2118967</v>
          </cell>
          <cell r="G34">
            <v>0</v>
          </cell>
          <cell r="H34">
            <v>2118967</v>
          </cell>
        </row>
        <row r="35">
          <cell r="C35">
            <v>2208771</v>
          </cell>
          <cell r="D35">
            <v>0</v>
          </cell>
          <cell r="E35">
            <v>2208771</v>
          </cell>
          <cell r="F35">
            <v>1985049</v>
          </cell>
          <cell r="G35">
            <v>0</v>
          </cell>
          <cell r="H35">
            <v>1985049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3053626</v>
          </cell>
          <cell r="D37">
            <v>1315386</v>
          </cell>
          <cell r="E37">
            <v>4369012</v>
          </cell>
          <cell r="F37">
            <v>2075831</v>
          </cell>
          <cell r="G37">
            <v>1422642</v>
          </cell>
          <cell r="H37">
            <v>3498473</v>
          </cell>
        </row>
        <row r="38">
          <cell r="C38">
            <v>3053626</v>
          </cell>
          <cell r="D38">
            <v>1267525</v>
          </cell>
          <cell r="E38">
            <v>4321151</v>
          </cell>
          <cell r="F38">
            <v>2075831</v>
          </cell>
          <cell r="G38">
            <v>1386876</v>
          </cell>
          <cell r="H38">
            <v>3462707</v>
          </cell>
        </row>
        <row r="39">
          <cell r="C39">
            <v>0</v>
          </cell>
          <cell r="D39">
            <v>47861</v>
          </cell>
          <cell r="E39">
            <v>47861</v>
          </cell>
          <cell r="F39">
            <v>0</v>
          </cell>
          <cell r="G39">
            <v>35766</v>
          </cell>
          <cell r="H39">
            <v>35766</v>
          </cell>
        </row>
        <row r="40">
          <cell r="C40">
            <v>192253</v>
          </cell>
          <cell r="D40">
            <v>0</v>
          </cell>
          <cell r="E40">
            <v>192253</v>
          </cell>
          <cell r="F40">
            <v>142008</v>
          </cell>
          <cell r="G40">
            <v>0</v>
          </cell>
          <cell r="H40">
            <v>142008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192253</v>
          </cell>
          <cell r="D42">
            <v>0</v>
          </cell>
          <cell r="E42">
            <v>192253</v>
          </cell>
          <cell r="F42">
            <v>142008</v>
          </cell>
          <cell r="G42">
            <v>0</v>
          </cell>
          <cell r="H42">
            <v>142008</v>
          </cell>
        </row>
        <row r="43">
          <cell r="C43">
            <v>184660</v>
          </cell>
          <cell r="D43">
            <v>0</v>
          </cell>
          <cell r="E43">
            <v>184660</v>
          </cell>
          <cell r="F43">
            <v>134414</v>
          </cell>
          <cell r="G43">
            <v>0</v>
          </cell>
          <cell r="H43">
            <v>134414</v>
          </cell>
        </row>
        <row r="44">
          <cell r="C44">
            <v>7593</v>
          </cell>
          <cell r="D44">
            <v>0</v>
          </cell>
          <cell r="E44">
            <v>7593</v>
          </cell>
          <cell r="F44">
            <v>7594</v>
          </cell>
          <cell r="G44">
            <v>0</v>
          </cell>
          <cell r="H44">
            <v>7594</v>
          </cell>
        </row>
        <row r="45">
          <cell r="C45">
            <v>530680</v>
          </cell>
          <cell r="D45">
            <v>150015</v>
          </cell>
          <cell r="E45">
            <v>680695</v>
          </cell>
          <cell r="F45">
            <v>446091</v>
          </cell>
          <cell r="G45">
            <v>100158</v>
          </cell>
          <cell r="H45">
            <v>546249</v>
          </cell>
        </row>
        <row r="46">
          <cell r="C46">
            <v>390140</v>
          </cell>
          <cell r="D46">
            <v>150015</v>
          </cell>
          <cell r="E46">
            <v>540155</v>
          </cell>
          <cell r="F46">
            <v>301369</v>
          </cell>
          <cell r="G46">
            <v>100158</v>
          </cell>
          <cell r="H46">
            <v>401527</v>
          </cell>
        </row>
        <row r="47">
          <cell r="C47">
            <v>140540</v>
          </cell>
          <cell r="D47">
            <v>0</v>
          </cell>
          <cell r="E47">
            <v>140540</v>
          </cell>
          <cell r="F47">
            <v>144722</v>
          </cell>
          <cell r="G47">
            <v>0</v>
          </cell>
          <cell r="H47">
            <v>144722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1096340</v>
          </cell>
          <cell r="D62">
            <v>1332</v>
          </cell>
          <cell r="E62">
            <v>1097672</v>
          </cell>
          <cell r="F62">
            <v>1082464</v>
          </cell>
          <cell r="G62">
            <v>655</v>
          </cell>
          <cell r="H62">
            <v>1083119</v>
          </cell>
        </row>
        <row r="63">
          <cell r="C63">
            <v>52033</v>
          </cell>
          <cell r="D63">
            <v>0</v>
          </cell>
          <cell r="E63">
            <v>52033</v>
          </cell>
          <cell r="F63">
            <v>43549</v>
          </cell>
          <cell r="G63">
            <v>0</v>
          </cell>
          <cell r="H63">
            <v>43549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52033</v>
          </cell>
          <cell r="D65">
            <v>0</v>
          </cell>
          <cell r="E65">
            <v>52033</v>
          </cell>
          <cell r="F65">
            <v>43549</v>
          </cell>
          <cell r="G65">
            <v>0</v>
          </cell>
          <cell r="H65">
            <v>43549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76833</v>
          </cell>
          <cell r="D67">
            <v>0</v>
          </cell>
          <cell r="E67">
            <v>76833</v>
          </cell>
          <cell r="F67">
            <v>79899</v>
          </cell>
          <cell r="G67">
            <v>0</v>
          </cell>
          <cell r="H67">
            <v>79899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76833</v>
          </cell>
          <cell r="D69">
            <v>0</v>
          </cell>
          <cell r="E69">
            <v>76833</v>
          </cell>
          <cell r="F69">
            <v>79899</v>
          </cell>
          <cell r="G69">
            <v>0</v>
          </cell>
          <cell r="H69">
            <v>79899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608290</v>
          </cell>
          <cell r="D73">
            <v>122634</v>
          </cell>
          <cell r="E73">
            <v>730924</v>
          </cell>
          <cell r="F73">
            <v>450926</v>
          </cell>
          <cell r="G73">
            <v>187257</v>
          </cell>
          <cell r="H73">
            <v>638183</v>
          </cell>
        </row>
        <row r="75">
          <cell r="C75">
            <v>51720435</v>
          </cell>
          <cell r="D75">
            <v>20389736</v>
          </cell>
          <cell r="E75">
            <v>72110171</v>
          </cell>
          <cell r="F75">
            <v>46139302</v>
          </cell>
          <cell r="G75">
            <v>18658340</v>
          </cell>
          <cell r="H75">
            <v>64797642</v>
          </cell>
        </row>
      </sheetData>
      <sheetData sheetId="2">
        <row r="6">
          <cell r="D6" t="str">
            <v>(30/09/2010)</v>
          </cell>
          <cell r="G6" t="str">
            <v>(31/12/2009)</v>
          </cell>
        </row>
        <row r="8">
          <cell r="C8">
            <v>34575083</v>
          </cell>
          <cell r="D8">
            <v>12924695</v>
          </cell>
          <cell r="E8">
            <v>47499778</v>
          </cell>
          <cell r="F8">
            <v>31720631</v>
          </cell>
          <cell r="G8">
            <v>12931092</v>
          </cell>
          <cell r="H8">
            <v>44651723</v>
          </cell>
        </row>
        <row r="9">
          <cell r="C9">
            <v>1181585</v>
          </cell>
          <cell r="D9">
            <v>155598</v>
          </cell>
          <cell r="E9">
            <v>1337183</v>
          </cell>
          <cell r="F9">
            <v>1484393</v>
          </cell>
          <cell r="G9">
            <v>112275</v>
          </cell>
          <cell r="H9">
            <v>1596668</v>
          </cell>
        </row>
        <row r="10">
          <cell r="C10">
            <v>33393498</v>
          </cell>
          <cell r="D10">
            <v>12769097</v>
          </cell>
          <cell r="E10">
            <v>46162595</v>
          </cell>
          <cell r="F10">
            <v>30236238</v>
          </cell>
          <cell r="G10">
            <v>12818817</v>
          </cell>
          <cell r="H10">
            <v>43055055</v>
          </cell>
        </row>
        <row r="11">
          <cell r="C11">
            <v>4818</v>
          </cell>
          <cell r="D11">
            <v>99853</v>
          </cell>
          <cell r="E11">
            <v>104671</v>
          </cell>
          <cell r="F11">
            <v>9549</v>
          </cell>
          <cell r="G11">
            <v>30259</v>
          </cell>
          <cell r="H11">
            <v>39808</v>
          </cell>
        </row>
        <row r="12">
          <cell r="C12">
            <v>46389</v>
          </cell>
          <cell r="D12">
            <v>5475603</v>
          </cell>
          <cell r="E12">
            <v>5521992</v>
          </cell>
          <cell r="F12">
            <v>43875</v>
          </cell>
          <cell r="G12">
            <v>4322235</v>
          </cell>
          <cell r="H12">
            <v>4366110</v>
          </cell>
        </row>
        <row r="13">
          <cell r="C13">
            <v>6189761</v>
          </cell>
          <cell r="D13">
            <v>1981555</v>
          </cell>
          <cell r="E13">
            <v>8171316</v>
          </cell>
          <cell r="F13">
            <v>4640658</v>
          </cell>
          <cell r="G13">
            <v>1502724</v>
          </cell>
          <cell r="H13">
            <v>6143382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6189761</v>
          </cell>
          <cell r="D16">
            <v>1981555</v>
          </cell>
          <cell r="E16">
            <v>8171316</v>
          </cell>
          <cell r="F16">
            <v>4640658</v>
          </cell>
          <cell r="G16">
            <v>1502724</v>
          </cell>
          <cell r="H16">
            <v>6143382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65801</v>
          </cell>
          <cell r="D21">
            <v>0</v>
          </cell>
          <cell r="E21">
            <v>65801</v>
          </cell>
          <cell r="F21">
            <v>83383</v>
          </cell>
          <cell r="G21">
            <v>0</v>
          </cell>
          <cell r="H21">
            <v>83383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65801</v>
          </cell>
          <cell r="D23">
            <v>0</v>
          </cell>
          <cell r="E23">
            <v>65801</v>
          </cell>
          <cell r="F23">
            <v>83383</v>
          </cell>
          <cell r="G23">
            <v>0</v>
          </cell>
          <cell r="H23">
            <v>83383</v>
          </cell>
        </row>
        <row r="24">
          <cell r="C24">
            <v>1116435</v>
          </cell>
          <cell r="D24">
            <v>36545</v>
          </cell>
          <cell r="E24">
            <v>1152980</v>
          </cell>
          <cell r="F24">
            <v>808982</v>
          </cell>
          <cell r="G24">
            <v>50503</v>
          </cell>
          <cell r="H24">
            <v>859485</v>
          </cell>
        </row>
        <row r="25">
          <cell r="C25">
            <v>175518</v>
          </cell>
          <cell r="D25">
            <v>149743</v>
          </cell>
          <cell r="E25">
            <v>325261</v>
          </cell>
          <cell r="F25">
            <v>152235</v>
          </cell>
          <cell r="G25">
            <v>148149</v>
          </cell>
          <cell r="H25">
            <v>300384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4</v>
          </cell>
          <cell r="E28">
            <v>4</v>
          </cell>
          <cell r="F28">
            <v>0</v>
          </cell>
          <cell r="G28">
            <v>6</v>
          </cell>
          <cell r="H28">
            <v>6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4</v>
          </cell>
          <cell r="E31">
            <v>4</v>
          </cell>
          <cell r="F31">
            <v>0</v>
          </cell>
          <cell r="G31">
            <v>6</v>
          </cell>
          <cell r="H31">
            <v>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894854</v>
          </cell>
          <cell r="D36">
            <v>21574</v>
          </cell>
          <cell r="E36">
            <v>916428</v>
          </cell>
          <cell r="F36">
            <v>787429</v>
          </cell>
          <cell r="G36">
            <v>20926</v>
          </cell>
          <cell r="H36">
            <v>808355</v>
          </cell>
        </row>
        <row r="37">
          <cell r="C37">
            <v>383493</v>
          </cell>
          <cell r="D37">
            <v>3617</v>
          </cell>
          <cell r="E37">
            <v>387110</v>
          </cell>
          <cell r="F37">
            <v>319100</v>
          </cell>
          <cell r="G37">
            <v>3889</v>
          </cell>
          <cell r="H37">
            <v>322989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290220</v>
          </cell>
          <cell r="D39">
            <v>0</v>
          </cell>
          <cell r="E39">
            <v>290220</v>
          </cell>
          <cell r="F39">
            <v>295632</v>
          </cell>
          <cell r="G39">
            <v>0</v>
          </cell>
          <cell r="H39">
            <v>295632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221141</v>
          </cell>
          <cell r="D41">
            <v>17957</v>
          </cell>
          <cell r="E41">
            <v>239098</v>
          </cell>
          <cell r="F41">
            <v>172697</v>
          </cell>
          <cell r="G41">
            <v>17037</v>
          </cell>
          <cell r="H41">
            <v>189734</v>
          </cell>
        </row>
        <row r="42">
          <cell r="C42">
            <v>151161</v>
          </cell>
          <cell r="D42">
            <v>4331</v>
          </cell>
          <cell r="E42">
            <v>155492</v>
          </cell>
          <cell r="F42">
            <v>160238</v>
          </cell>
          <cell r="G42">
            <v>3833</v>
          </cell>
          <cell r="H42">
            <v>164071</v>
          </cell>
        </row>
        <row r="43">
          <cell r="C43">
            <v>151161</v>
          </cell>
          <cell r="D43">
            <v>4331</v>
          </cell>
          <cell r="E43">
            <v>155492</v>
          </cell>
          <cell r="F43">
            <v>160238</v>
          </cell>
          <cell r="G43">
            <v>3833</v>
          </cell>
          <cell r="H43">
            <v>164071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7920383</v>
          </cell>
          <cell r="D49">
            <v>276069</v>
          </cell>
          <cell r="E49">
            <v>8196452</v>
          </cell>
          <cell r="F49">
            <v>7226323</v>
          </cell>
          <cell r="G49">
            <v>154618</v>
          </cell>
          <cell r="H49">
            <v>7380941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1256618</v>
          </cell>
          <cell r="D51">
            <v>276069</v>
          </cell>
          <cell r="E51">
            <v>1532687</v>
          </cell>
          <cell r="F51">
            <v>1202442</v>
          </cell>
          <cell r="G51">
            <v>154618</v>
          </cell>
          <cell r="H51">
            <v>1357060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461137</v>
          </cell>
          <cell r="D54">
            <v>276069</v>
          </cell>
          <cell r="E54">
            <v>737206</v>
          </cell>
          <cell r="F54">
            <v>410856</v>
          </cell>
          <cell r="G54">
            <v>154618</v>
          </cell>
          <cell r="H54">
            <v>565474</v>
          </cell>
        </row>
        <row r="55">
          <cell r="C55">
            <v>5033</v>
          </cell>
          <cell r="D55">
            <v>0</v>
          </cell>
          <cell r="E55">
            <v>5033</v>
          </cell>
          <cell r="F55">
            <v>1138</v>
          </cell>
          <cell r="G55">
            <v>0</v>
          </cell>
          <cell r="H55">
            <v>1138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66530</v>
          </cell>
          <cell r="D58">
            <v>0</v>
          </cell>
          <cell r="E58">
            <v>66530</v>
          </cell>
          <cell r="F58">
            <v>66530</v>
          </cell>
          <cell r="G58">
            <v>0</v>
          </cell>
          <cell r="H58">
            <v>66530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3399221</v>
          </cell>
          <cell r="D62">
            <v>0</v>
          </cell>
          <cell r="E62">
            <v>3399221</v>
          </cell>
          <cell r="F62">
            <v>2272675</v>
          </cell>
          <cell r="G62">
            <v>0</v>
          </cell>
          <cell r="H62">
            <v>2272675</v>
          </cell>
        </row>
        <row r="63">
          <cell r="C63">
            <v>476116</v>
          </cell>
          <cell r="D63">
            <v>0</v>
          </cell>
          <cell r="E63">
            <v>476116</v>
          </cell>
          <cell r="F63">
            <v>353012</v>
          </cell>
          <cell r="G63">
            <v>0</v>
          </cell>
          <cell r="H63">
            <v>353012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2696515</v>
          </cell>
          <cell r="D65">
            <v>0</v>
          </cell>
          <cell r="E65">
            <v>2696515</v>
          </cell>
          <cell r="F65">
            <v>1713233</v>
          </cell>
          <cell r="G65">
            <v>0</v>
          </cell>
          <cell r="H65">
            <v>1713233</v>
          </cell>
        </row>
        <row r="66">
          <cell r="C66">
            <v>226590</v>
          </cell>
          <cell r="D66">
            <v>0</v>
          </cell>
          <cell r="E66">
            <v>226590</v>
          </cell>
          <cell r="F66">
            <v>206430</v>
          </cell>
          <cell r="G66">
            <v>0</v>
          </cell>
          <cell r="H66">
            <v>206430</v>
          </cell>
        </row>
        <row r="67">
          <cell r="C67">
            <v>764544</v>
          </cell>
          <cell r="D67">
            <v>0</v>
          </cell>
          <cell r="E67">
            <v>764544</v>
          </cell>
          <cell r="F67">
            <v>1251206</v>
          </cell>
          <cell r="G67">
            <v>0</v>
          </cell>
          <cell r="H67">
            <v>1251206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764544</v>
          </cell>
          <cell r="D69">
            <v>0</v>
          </cell>
          <cell r="E69">
            <v>764544</v>
          </cell>
          <cell r="F69">
            <v>1251206</v>
          </cell>
          <cell r="G69">
            <v>0</v>
          </cell>
          <cell r="H69">
            <v>1251206</v>
          </cell>
        </row>
        <row r="71">
          <cell r="C71">
            <v>51140203</v>
          </cell>
          <cell r="D71">
            <v>20969968</v>
          </cell>
          <cell r="E71">
            <v>72110171</v>
          </cell>
          <cell r="F71">
            <v>45633303</v>
          </cell>
          <cell r="G71">
            <v>19164339</v>
          </cell>
          <cell r="H71">
            <v>64797642</v>
          </cell>
        </row>
      </sheetData>
      <sheetData sheetId="3">
        <row r="4">
          <cell r="D4" t="str">
            <v>(30/09/2010)</v>
          </cell>
          <cell r="G4" t="str">
            <v>(31/12/2009)</v>
          </cell>
        </row>
        <row r="6">
          <cell r="C6">
            <v>17368848</v>
          </cell>
          <cell r="D6">
            <v>8430260</v>
          </cell>
          <cell r="E6">
            <v>25799108</v>
          </cell>
          <cell r="F6">
            <v>13306535</v>
          </cell>
          <cell r="G6">
            <v>6813589</v>
          </cell>
          <cell r="H6">
            <v>20120124</v>
          </cell>
        </row>
        <row r="7">
          <cell r="C7">
            <v>5539188</v>
          </cell>
          <cell r="D7">
            <v>4207346</v>
          </cell>
          <cell r="E7">
            <v>9746534</v>
          </cell>
          <cell r="F7">
            <v>4294507</v>
          </cell>
          <cell r="G7">
            <v>4799725</v>
          </cell>
          <cell r="H7">
            <v>9094232</v>
          </cell>
        </row>
        <row r="8">
          <cell r="C8">
            <v>5538278</v>
          </cell>
          <cell r="D8">
            <v>1547118</v>
          </cell>
          <cell r="E8">
            <v>7085396</v>
          </cell>
          <cell r="F8">
            <v>4287299</v>
          </cell>
          <cell r="G8">
            <v>1818278</v>
          </cell>
          <cell r="H8">
            <v>6105577</v>
          </cell>
        </row>
        <row r="9">
          <cell r="C9">
            <v>833510</v>
          </cell>
          <cell r="D9">
            <v>417891</v>
          </cell>
          <cell r="E9">
            <v>1251401</v>
          </cell>
          <cell r="F9">
            <v>856655</v>
          </cell>
          <cell r="G9">
            <v>555653</v>
          </cell>
          <cell r="H9">
            <v>1412308</v>
          </cell>
        </row>
        <row r="10">
          <cell r="C10">
            <v>217011</v>
          </cell>
          <cell r="D10">
            <v>0</v>
          </cell>
          <cell r="E10">
            <v>217011</v>
          </cell>
          <cell r="F10">
            <v>161158</v>
          </cell>
          <cell r="G10">
            <v>0</v>
          </cell>
          <cell r="H10">
            <v>161158</v>
          </cell>
        </row>
        <row r="11">
          <cell r="C11">
            <v>4487757</v>
          </cell>
          <cell r="D11">
            <v>1129227</v>
          </cell>
          <cell r="E11">
            <v>5616984</v>
          </cell>
          <cell r="F11">
            <v>3269486</v>
          </cell>
          <cell r="G11">
            <v>1262625</v>
          </cell>
          <cell r="H11">
            <v>4532111</v>
          </cell>
        </row>
        <row r="12">
          <cell r="C12">
            <v>825</v>
          </cell>
          <cell r="D12">
            <v>161523</v>
          </cell>
          <cell r="E12">
            <v>162348</v>
          </cell>
          <cell r="F12">
            <v>0</v>
          </cell>
          <cell r="G12">
            <v>436822</v>
          </cell>
          <cell r="H12">
            <v>436822</v>
          </cell>
        </row>
        <row r="13">
          <cell r="C13">
            <v>0</v>
          </cell>
          <cell r="D13">
            <v>35032</v>
          </cell>
          <cell r="E13">
            <v>35032</v>
          </cell>
          <cell r="F13">
            <v>0</v>
          </cell>
          <cell r="G13">
            <v>45760</v>
          </cell>
          <cell r="H13">
            <v>45760</v>
          </cell>
        </row>
        <row r="14">
          <cell r="C14">
            <v>825</v>
          </cell>
          <cell r="D14">
            <v>126491</v>
          </cell>
          <cell r="E14">
            <v>127316</v>
          </cell>
          <cell r="F14">
            <v>0</v>
          </cell>
          <cell r="G14">
            <v>391062</v>
          </cell>
          <cell r="H14">
            <v>391062</v>
          </cell>
        </row>
        <row r="15">
          <cell r="C15">
            <v>85</v>
          </cell>
          <cell r="D15">
            <v>2488676</v>
          </cell>
          <cell r="E15">
            <v>2488761</v>
          </cell>
          <cell r="F15">
            <v>4130</v>
          </cell>
          <cell r="G15">
            <v>2522041</v>
          </cell>
          <cell r="H15">
            <v>2526171</v>
          </cell>
        </row>
        <row r="16">
          <cell r="C16">
            <v>85</v>
          </cell>
          <cell r="D16">
            <v>2488676</v>
          </cell>
          <cell r="E16">
            <v>2488761</v>
          </cell>
          <cell r="F16">
            <v>4130</v>
          </cell>
          <cell r="G16">
            <v>2522041</v>
          </cell>
          <cell r="H16">
            <v>2526171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9304</v>
          </cell>
          <cell r="E18">
            <v>9304</v>
          </cell>
          <cell r="F18">
            <v>0</v>
          </cell>
          <cell r="G18">
            <v>18355</v>
          </cell>
          <cell r="H18">
            <v>18355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725</v>
          </cell>
          <cell r="E24">
            <v>725</v>
          </cell>
          <cell r="F24">
            <v>0</v>
          </cell>
          <cell r="G24">
            <v>1061</v>
          </cell>
          <cell r="H24">
            <v>1061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3078</v>
          </cell>
          <cell r="G25">
            <v>3168</v>
          </cell>
          <cell r="H25">
            <v>6246</v>
          </cell>
        </row>
        <row r="26">
          <cell r="C26">
            <v>9071035</v>
          </cell>
          <cell r="D26">
            <v>677873</v>
          </cell>
          <cell r="E26">
            <v>9748908</v>
          </cell>
          <cell r="F26">
            <v>7825442</v>
          </cell>
          <cell r="G26">
            <v>237385</v>
          </cell>
          <cell r="H26">
            <v>8062827</v>
          </cell>
        </row>
        <row r="27">
          <cell r="C27">
            <v>9063353</v>
          </cell>
          <cell r="D27">
            <v>677873</v>
          </cell>
          <cell r="E27">
            <v>9741226</v>
          </cell>
          <cell r="F27">
            <v>7817759</v>
          </cell>
          <cell r="G27">
            <v>237385</v>
          </cell>
          <cell r="H27">
            <v>8055144</v>
          </cell>
        </row>
        <row r="28">
          <cell r="C28">
            <v>277157</v>
          </cell>
          <cell r="D28">
            <v>663572</v>
          </cell>
          <cell r="E28">
            <v>940729</v>
          </cell>
          <cell r="F28">
            <v>61292</v>
          </cell>
          <cell r="G28">
            <v>237385</v>
          </cell>
          <cell r="H28">
            <v>298677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2000</v>
          </cell>
          <cell r="D30">
            <v>0</v>
          </cell>
          <cell r="E30">
            <v>2000</v>
          </cell>
          <cell r="F30">
            <v>2000</v>
          </cell>
          <cell r="G30">
            <v>0</v>
          </cell>
          <cell r="H30">
            <v>2000</v>
          </cell>
        </row>
        <row r="31">
          <cell r="C31">
            <v>3406880</v>
          </cell>
          <cell r="D31">
            <v>0</v>
          </cell>
          <cell r="E31">
            <v>3406880</v>
          </cell>
          <cell r="F31">
            <v>2839123</v>
          </cell>
          <cell r="G31">
            <v>0</v>
          </cell>
          <cell r="H31">
            <v>2839123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658401</v>
          </cell>
          <cell r="D34">
            <v>0</v>
          </cell>
          <cell r="E34">
            <v>658401</v>
          </cell>
          <cell r="F34">
            <v>735839</v>
          </cell>
          <cell r="G34">
            <v>0</v>
          </cell>
          <cell r="H34">
            <v>735839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4530772</v>
          </cell>
          <cell r="D36">
            <v>0</v>
          </cell>
          <cell r="E36">
            <v>4530772</v>
          </cell>
          <cell r="F36">
            <v>4043910</v>
          </cell>
          <cell r="G36">
            <v>0</v>
          </cell>
          <cell r="H36">
            <v>4043910</v>
          </cell>
        </row>
        <row r="37">
          <cell r="C37">
            <v>175049</v>
          </cell>
          <cell r="D37">
            <v>0</v>
          </cell>
          <cell r="E37">
            <v>175049</v>
          </cell>
          <cell r="F37">
            <v>135591</v>
          </cell>
          <cell r="G37">
            <v>0</v>
          </cell>
          <cell r="H37">
            <v>135591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13094</v>
          </cell>
          <cell r="D40">
            <v>14301</v>
          </cell>
          <cell r="E40">
            <v>27395</v>
          </cell>
          <cell r="F40">
            <v>4</v>
          </cell>
          <cell r="G40">
            <v>0</v>
          </cell>
          <cell r="H40">
            <v>4</v>
          </cell>
        </row>
        <row r="41">
          <cell r="C41">
            <v>7682</v>
          </cell>
          <cell r="D41">
            <v>0</v>
          </cell>
          <cell r="E41">
            <v>7682</v>
          </cell>
          <cell r="F41">
            <v>7683</v>
          </cell>
          <cell r="G41">
            <v>0</v>
          </cell>
          <cell r="H41">
            <v>7683</v>
          </cell>
        </row>
        <row r="42">
          <cell r="C42">
            <v>7682</v>
          </cell>
          <cell r="D42">
            <v>0</v>
          </cell>
          <cell r="E42">
            <v>7682</v>
          </cell>
          <cell r="F42">
            <v>7683</v>
          </cell>
          <cell r="G42">
            <v>0</v>
          </cell>
          <cell r="H42">
            <v>7683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2758625</v>
          </cell>
          <cell r="D44">
            <v>3545041</v>
          </cell>
          <cell r="E44">
            <v>6303666</v>
          </cell>
          <cell r="F44">
            <v>1186586</v>
          </cell>
          <cell r="G44">
            <v>1776479</v>
          </cell>
          <cell r="H44">
            <v>2963065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2758625</v>
          </cell>
          <cell r="D49">
            <v>3545041</v>
          </cell>
          <cell r="E49">
            <v>6303666</v>
          </cell>
          <cell r="F49">
            <v>1186586</v>
          </cell>
          <cell r="G49">
            <v>1776479</v>
          </cell>
          <cell r="H49">
            <v>2963065</v>
          </cell>
        </row>
        <row r="50">
          <cell r="C50">
            <v>19084</v>
          </cell>
          <cell r="D50">
            <v>67840</v>
          </cell>
          <cell r="E50">
            <v>86924</v>
          </cell>
          <cell r="F50">
            <v>66090</v>
          </cell>
          <cell r="G50">
            <v>197741</v>
          </cell>
          <cell r="H50">
            <v>263831</v>
          </cell>
        </row>
        <row r="51">
          <cell r="C51">
            <v>9546</v>
          </cell>
          <cell r="D51">
            <v>33923</v>
          </cell>
          <cell r="E51">
            <v>43469</v>
          </cell>
          <cell r="F51">
            <v>33051</v>
          </cell>
          <cell r="G51">
            <v>98888</v>
          </cell>
          <cell r="H51">
            <v>131939</v>
          </cell>
        </row>
        <row r="52">
          <cell r="C52">
            <v>9538</v>
          </cell>
          <cell r="D52">
            <v>33917</v>
          </cell>
          <cell r="E52">
            <v>43455</v>
          </cell>
          <cell r="F52">
            <v>33039</v>
          </cell>
          <cell r="G52">
            <v>98853</v>
          </cell>
          <cell r="H52">
            <v>131892</v>
          </cell>
        </row>
        <row r="53">
          <cell r="C53">
            <v>2414564</v>
          </cell>
          <cell r="D53">
            <v>2814997</v>
          </cell>
          <cell r="E53">
            <v>5229561</v>
          </cell>
          <cell r="F53">
            <v>924063</v>
          </cell>
          <cell r="G53">
            <v>1351804</v>
          </cell>
          <cell r="H53">
            <v>2275867</v>
          </cell>
        </row>
        <row r="54">
          <cell r="C54">
            <v>864483</v>
          </cell>
          <cell r="D54">
            <v>1356499</v>
          </cell>
          <cell r="E54">
            <v>2220982</v>
          </cell>
          <cell r="F54">
            <v>0</v>
          </cell>
          <cell r="G54">
            <v>721146</v>
          </cell>
          <cell r="H54">
            <v>721146</v>
          </cell>
        </row>
        <row r="55">
          <cell r="C55">
            <v>1310081</v>
          </cell>
          <cell r="D55">
            <v>876097</v>
          </cell>
          <cell r="E55">
            <v>2186178</v>
          </cell>
          <cell r="F55">
            <v>447000</v>
          </cell>
          <cell r="G55">
            <v>277484</v>
          </cell>
          <cell r="H55">
            <v>724484</v>
          </cell>
        </row>
        <row r="56">
          <cell r="C56">
            <v>120000</v>
          </cell>
          <cell r="D56">
            <v>297415</v>
          </cell>
          <cell r="E56">
            <v>417415</v>
          </cell>
          <cell r="F56">
            <v>180959</v>
          </cell>
          <cell r="G56">
            <v>238390</v>
          </cell>
          <cell r="H56">
            <v>419349</v>
          </cell>
        </row>
        <row r="57">
          <cell r="C57">
            <v>120000</v>
          </cell>
          <cell r="D57">
            <v>284986</v>
          </cell>
          <cell r="E57">
            <v>404986</v>
          </cell>
          <cell r="F57">
            <v>296104</v>
          </cell>
          <cell r="G57">
            <v>114784</v>
          </cell>
          <cell r="H57">
            <v>410888</v>
          </cell>
        </row>
        <row r="58">
          <cell r="C58">
            <v>324977</v>
          </cell>
          <cell r="D58">
            <v>372204</v>
          </cell>
          <cell r="E58">
            <v>697181</v>
          </cell>
          <cell r="F58">
            <v>196433</v>
          </cell>
          <cell r="G58">
            <v>212034</v>
          </cell>
          <cell r="H58">
            <v>408467</v>
          </cell>
        </row>
        <row r="59">
          <cell r="C59">
            <v>162493</v>
          </cell>
          <cell r="D59">
            <v>186098</v>
          </cell>
          <cell r="E59">
            <v>348591</v>
          </cell>
          <cell r="F59">
            <v>98216</v>
          </cell>
          <cell r="G59">
            <v>106017</v>
          </cell>
          <cell r="H59">
            <v>204233</v>
          </cell>
        </row>
        <row r="60">
          <cell r="C60">
            <v>162484</v>
          </cell>
          <cell r="D60">
            <v>186106</v>
          </cell>
          <cell r="E60">
            <v>348590</v>
          </cell>
          <cell r="F60">
            <v>98217</v>
          </cell>
          <cell r="G60">
            <v>106017</v>
          </cell>
          <cell r="H60">
            <v>204234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290000</v>
          </cell>
          <cell r="E71">
            <v>290000</v>
          </cell>
          <cell r="F71">
            <v>0</v>
          </cell>
          <cell r="G71">
            <v>14900</v>
          </cell>
          <cell r="H71">
            <v>14900</v>
          </cell>
        </row>
        <row r="72">
          <cell r="C72">
            <v>84008414</v>
          </cell>
          <cell r="D72">
            <v>24530886</v>
          </cell>
          <cell r="E72">
            <v>108539300</v>
          </cell>
          <cell r="F72">
            <v>71982783</v>
          </cell>
          <cell r="G72">
            <v>22062561</v>
          </cell>
          <cell r="H72">
            <v>94045344</v>
          </cell>
        </row>
        <row r="73">
          <cell r="C73">
            <v>20376708</v>
          </cell>
          <cell r="D73">
            <v>603748</v>
          </cell>
          <cell r="E73">
            <v>20980456</v>
          </cell>
          <cell r="F73">
            <v>15481970</v>
          </cell>
          <cell r="G73">
            <v>408451</v>
          </cell>
          <cell r="H73">
            <v>15890421</v>
          </cell>
        </row>
        <row r="74">
          <cell r="C74">
            <v>0</v>
          </cell>
          <cell r="D74">
            <v>14104</v>
          </cell>
          <cell r="E74">
            <v>14104</v>
          </cell>
          <cell r="F74">
            <v>0</v>
          </cell>
          <cell r="G74">
            <v>14493</v>
          </cell>
          <cell r="H74">
            <v>14493</v>
          </cell>
        </row>
        <row r="75">
          <cell r="C75">
            <v>18115659</v>
          </cell>
          <cell r="D75">
            <v>6337</v>
          </cell>
          <cell r="E75">
            <v>18121996</v>
          </cell>
          <cell r="F75">
            <v>13710326</v>
          </cell>
          <cell r="G75">
            <v>3531</v>
          </cell>
          <cell r="H75">
            <v>13713857</v>
          </cell>
        </row>
        <row r="76">
          <cell r="C76">
            <v>1419351</v>
          </cell>
          <cell r="D76">
            <v>199558</v>
          </cell>
          <cell r="E76">
            <v>1618909</v>
          </cell>
          <cell r="F76">
            <v>1068035</v>
          </cell>
          <cell r="G76">
            <v>141378</v>
          </cell>
          <cell r="H76">
            <v>1209413</v>
          </cell>
        </row>
        <row r="77">
          <cell r="C77">
            <v>357120</v>
          </cell>
          <cell r="D77">
            <v>95821</v>
          </cell>
          <cell r="E77">
            <v>452941</v>
          </cell>
          <cell r="F77">
            <v>270923</v>
          </cell>
          <cell r="G77">
            <v>66382</v>
          </cell>
          <cell r="H77">
            <v>337305</v>
          </cell>
        </row>
        <row r="78">
          <cell r="C78">
            <v>2152</v>
          </cell>
          <cell r="D78">
            <v>58</v>
          </cell>
          <cell r="E78">
            <v>2210</v>
          </cell>
          <cell r="F78">
            <v>2152</v>
          </cell>
          <cell r="G78">
            <v>60</v>
          </cell>
          <cell r="H78">
            <v>2212</v>
          </cell>
        </row>
        <row r="79">
          <cell r="C79">
            <v>0</v>
          </cell>
          <cell r="D79">
            <v>4567</v>
          </cell>
          <cell r="E79">
            <v>4567</v>
          </cell>
          <cell r="F79">
            <v>0</v>
          </cell>
          <cell r="G79">
            <v>4709</v>
          </cell>
          <cell r="H79">
            <v>4709</v>
          </cell>
        </row>
        <row r="80">
          <cell r="C80">
            <v>235258</v>
          </cell>
          <cell r="D80">
            <v>87725</v>
          </cell>
          <cell r="E80">
            <v>322983</v>
          </cell>
          <cell r="F80">
            <v>233158</v>
          </cell>
          <cell r="G80">
            <v>57537</v>
          </cell>
          <cell r="H80">
            <v>290695</v>
          </cell>
        </row>
        <row r="81">
          <cell r="C81">
            <v>247168</v>
          </cell>
          <cell r="D81">
            <v>195578</v>
          </cell>
          <cell r="E81">
            <v>442746</v>
          </cell>
          <cell r="F81">
            <v>197376</v>
          </cell>
          <cell r="G81">
            <v>120361</v>
          </cell>
          <cell r="H81">
            <v>317737</v>
          </cell>
        </row>
        <row r="82">
          <cell r="C82">
            <v>63631706</v>
          </cell>
          <cell r="D82">
            <v>23927138</v>
          </cell>
          <cell r="E82">
            <v>87558844</v>
          </cell>
          <cell r="F82">
            <v>56500813</v>
          </cell>
          <cell r="G82">
            <v>21654110</v>
          </cell>
          <cell r="H82">
            <v>78154923</v>
          </cell>
        </row>
        <row r="83">
          <cell r="C83">
            <v>881890</v>
          </cell>
          <cell r="D83">
            <v>57868</v>
          </cell>
          <cell r="E83">
            <v>939758</v>
          </cell>
          <cell r="F83">
            <v>981862</v>
          </cell>
          <cell r="G83">
            <v>56793</v>
          </cell>
          <cell r="H83">
            <v>1038655</v>
          </cell>
        </row>
        <row r="84">
          <cell r="C84">
            <v>266216</v>
          </cell>
          <cell r="D84">
            <v>79144</v>
          </cell>
          <cell r="E84">
            <v>345360</v>
          </cell>
          <cell r="F84">
            <v>261065</v>
          </cell>
          <cell r="G84">
            <v>92769</v>
          </cell>
          <cell r="H84">
            <v>353834</v>
          </cell>
        </row>
        <row r="85">
          <cell r="C85">
            <v>10122382</v>
          </cell>
          <cell r="D85">
            <v>85161</v>
          </cell>
          <cell r="E85">
            <v>10207543</v>
          </cell>
          <cell r="F85">
            <v>9234986</v>
          </cell>
          <cell r="G85">
            <v>45375</v>
          </cell>
          <cell r="H85">
            <v>9280361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47403596</v>
          </cell>
          <cell r="D87">
            <v>20326412</v>
          </cell>
          <cell r="E87">
            <v>67730008</v>
          </cell>
          <cell r="F87">
            <v>41580523</v>
          </cell>
          <cell r="G87">
            <v>18625220</v>
          </cell>
          <cell r="H87">
            <v>60205743</v>
          </cell>
        </row>
        <row r="88">
          <cell r="C88">
            <v>4291149</v>
          </cell>
          <cell r="D88">
            <v>3209659</v>
          </cell>
          <cell r="E88">
            <v>7500808</v>
          </cell>
          <cell r="F88">
            <v>3897517</v>
          </cell>
          <cell r="G88">
            <v>2677275</v>
          </cell>
          <cell r="H88">
            <v>6574792</v>
          </cell>
        </row>
        <row r="89">
          <cell r="C89">
            <v>666473</v>
          </cell>
          <cell r="D89">
            <v>168894</v>
          </cell>
          <cell r="E89">
            <v>835367</v>
          </cell>
          <cell r="F89">
            <v>544860</v>
          </cell>
          <cell r="G89">
            <v>156678</v>
          </cell>
          <cell r="H89">
            <v>701538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C92">
            <v>101377262</v>
          </cell>
          <cell r="D92">
            <v>32961146</v>
          </cell>
          <cell r="E92">
            <v>134338408</v>
          </cell>
          <cell r="F92">
            <v>85289318</v>
          </cell>
          <cell r="G92">
            <v>28876150</v>
          </cell>
          <cell r="H92">
            <v>114165468</v>
          </cell>
        </row>
      </sheetData>
      <sheetData sheetId="4">
        <row r="6">
          <cell r="C6" t="str">
            <v>(01/01/2010-30/09/2010)</v>
          </cell>
          <cell r="D6" t="str">
            <v>(01/01/2009-30/09/2009)</v>
          </cell>
          <cell r="E6" t="str">
            <v>(01/07/2010-30/09/2010)</v>
          </cell>
          <cell r="F6" t="str">
            <v>(01/07/2009-30/09/2009)</v>
          </cell>
        </row>
        <row r="7">
          <cell r="C7">
            <v>4416655</v>
          </cell>
          <cell r="D7">
            <v>4896233</v>
          </cell>
          <cell r="E7">
            <v>1427202</v>
          </cell>
          <cell r="F7">
            <v>1591627</v>
          </cell>
        </row>
        <row r="8">
          <cell r="C8">
            <v>3046985</v>
          </cell>
          <cell r="D8">
            <v>3411933</v>
          </cell>
          <cell r="E8">
            <v>1020888</v>
          </cell>
          <cell r="F8">
            <v>1101127</v>
          </cell>
        </row>
        <row r="9">
          <cell r="C9">
            <v>65085</v>
          </cell>
          <cell r="D9">
            <v>91703</v>
          </cell>
          <cell r="E9">
            <v>21865</v>
          </cell>
          <cell r="F9">
            <v>26615</v>
          </cell>
        </row>
        <row r="10">
          <cell r="C10">
            <v>4653</v>
          </cell>
          <cell r="D10">
            <v>8617</v>
          </cell>
          <cell r="E10">
            <v>1595</v>
          </cell>
          <cell r="F10">
            <v>1866</v>
          </cell>
        </row>
        <row r="11">
          <cell r="C11">
            <v>58579</v>
          </cell>
          <cell r="D11">
            <v>61591</v>
          </cell>
          <cell r="E11">
            <v>7558</v>
          </cell>
          <cell r="F11">
            <v>14944</v>
          </cell>
        </row>
        <row r="12">
          <cell r="C12">
            <v>1211077</v>
          </cell>
          <cell r="D12">
            <v>1305512</v>
          </cell>
          <cell r="E12">
            <v>373996</v>
          </cell>
          <cell r="F12">
            <v>445269</v>
          </cell>
        </row>
        <row r="13">
          <cell r="C13">
            <v>903</v>
          </cell>
          <cell r="D13">
            <v>2760</v>
          </cell>
          <cell r="E13">
            <v>209</v>
          </cell>
          <cell r="F13">
            <v>1085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939227</v>
          </cell>
          <cell r="D15">
            <v>951748</v>
          </cell>
          <cell r="E15">
            <v>275988</v>
          </cell>
          <cell r="F15">
            <v>330084</v>
          </cell>
        </row>
        <row r="16">
          <cell r="C16">
            <v>270947</v>
          </cell>
          <cell r="D16">
            <v>351004</v>
          </cell>
          <cell r="E16">
            <v>97799</v>
          </cell>
          <cell r="F16">
            <v>114100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30276</v>
          </cell>
          <cell r="D18">
            <v>16877</v>
          </cell>
          <cell r="E18">
            <v>1300</v>
          </cell>
          <cell r="F18">
            <v>1806</v>
          </cell>
        </row>
        <row r="19">
          <cell r="C19">
            <v>2392772</v>
          </cell>
          <cell r="D19">
            <v>2583517</v>
          </cell>
          <cell r="E19">
            <v>787901</v>
          </cell>
          <cell r="F19">
            <v>809825</v>
          </cell>
        </row>
        <row r="20">
          <cell r="C20">
            <v>1998429</v>
          </cell>
          <cell r="D20">
            <v>2283446</v>
          </cell>
          <cell r="E20">
            <v>674714</v>
          </cell>
          <cell r="F20">
            <v>719637</v>
          </cell>
        </row>
        <row r="21">
          <cell r="C21">
            <v>63846</v>
          </cell>
          <cell r="D21">
            <v>122564</v>
          </cell>
          <cell r="E21">
            <v>22771</v>
          </cell>
          <cell r="F21">
            <v>27990</v>
          </cell>
        </row>
        <row r="22">
          <cell r="C22">
            <v>283378</v>
          </cell>
          <cell r="D22">
            <v>156218</v>
          </cell>
          <cell r="E22">
            <v>81321</v>
          </cell>
          <cell r="F22">
            <v>59969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47119</v>
          </cell>
          <cell r="D24">
            <v>21289</v>
          </cell>
          <cell r="E24">
            <v>9095</v>
          </cell>
          <cell r="F24">
            <v>2229</v>
          </cell>
        </row>
        <row r="25">
          <cell r="C25">
            <v>2023883</v>
          </cell>
          <cell r="D25">
            <v>2312716</v>
          </cell>
          <cell r="E25">
            <v>639301</v>
          </cell>
          <cell r="F25">
            <v>781802</v>
          </cell>
        </row>
        <row r="26">
          <cell r="C26">
            <v>308744</v>
          </cell>
          <cell r="D26">
            <v>345533</v>
          </cell>
          <cell r="E26">
            <v>94709</v>
          </cell>
          <cell r="F26">
            <v>126772</v>
          </cell>
        </row>
        <row r="27">
          <cell r="C27">
            <v>395415</v>
          </cell>
          <cell r="D27">
            <v>447077</v>
          </cell>
          <cell r="E27">
            <v>128859</v>
          </cell>
          <cell r="F27">
            <v>155960</v>
          </cell>
        </row>
        <row r="28">
          <cell r="C28">
            <v>46914</v>
          </cell>
          <cell r="D28">
            <v>56775</v>
          </cell>
          <cell r="E28">
            <v>15398</v>
          </cell>
          <cell r="F28">
            <v>20147</v>
          </cell>
        </row>
        <row r="29">
          <cell r="C29">
            <v>348501</v>
          </cell>
          <cell r="D29">
            <v>390302</v>
          </cell>
          <cell r="E29">
            <v>113461</v>
          </cell>
          <cell r="F29">
            <v>135813</v>
          </cell>
        </row>
        <row r="30">
          <cell r="C30">
            <v>86671</v>
          </cell>
          <cell r="D30">
            <v>101544</v>
          </cell>
          <cell r="E30">
            <v>34150</v>
          </cell>
          <cell r="F30">
            <v>29188</v>
          </cell>
        </row>
        <row r="31">
          <cell r="C31">
            <v>12</v>
          </cell>
          <cell r="D31">
            <v>13</v>
          </cell>
          <cell r="E31">
            <v>7</v>
          </cell>
          <cell r="F31">
            <v>3</v>
          </cell>
        </row>
        <row r="32">
          <cell r="C32">
            <v>86659</v>
          </cell>
          <cell r="D32">
            <v>101531</v>
          </cell>
          <cell r="E32">
            <v>34143</v>
          </cell>
          <cell r="F32">
            <v>29185</v>
          </cell>
        </row>
        <row r="33">
          <cell r="C33">
            <v>35125</v>
          </cell>
          <cell r="D33">
            <v>24265</v>
          </cell>
          <cell r="E33">
            <v>23</v>
          </cell>
          <cell r="F33">
            <v>0</v>
          </cell>
        </row>
        <row r="34">
          <cell r="C34">
            <v>159846</v>
          </cell>
          <cell r="D34">
            <v>148382</v>
          </cell>
          <cell r="E34">
            <v>28665</v>
          </cell>
          <cell r="F34">
            <v>86298</v>
          </cell>
        </row>
        <row r="35">
          <cell r="C35">
            <v>201367</v>
          </cell>
          <cell r="D35">
            <v>82247</v>
          </cell>
          <cell r="E35">
            <v>46069</v>
          </cell>
          <cell r="F35">
            <v>51678</v>
          </cell>
        </row>
        <row r="36">
          <cell r="C36">
            <v>-49836</v>
          </cell>
          <cell r="D36">
            <v>14020</v>
          </cell>
          <cell r="E36">
            <v>-34491</v>
          </cell>
          <cell r="F36">
            <v>2044</v>
          </cell>
        </row>
        <row r="37">
          <cell r="C37">
            <v>8315</v>
          </cell>
          <cell r="D37">
            <v>52115</v>
          </cell>
          <cell r="E37">
            <v>17087</v>
          </cell>
          <cell r="F37">
            <v>32576</v>
          </cell>
        </row>
        <row r="38">
          <cell r="C38">
            <v>397584</v>
          </cell>
          <cell r="D38">
            <v>171762</v>
          </cell>
          <cell r="E38">
            <v>142326</v>
          </cell>
          <cell r="F38">
            <v>86114</v>
          </cell>
        </row>
        <row r="39">
          <cell r="C39">
            <v>2925182</v>
          </cell>
          <cell r="D39">
            <v>3002658</v>
          </cell>
          <cell r="E39">
            <v>905024</v>
          </cell>
          <cell r="F39">
            <v>1080986</v>
          </cell>
        </row>
        <row r="40">
          <cell r="C40">
            <v>740440</v>
          </cell>
          <cell r="D40">
            <v>735617</v>
          </cell>
          <cell r="E40">
            <v>192926</v>
          </cell>
          <cell r="F40">
            <v>291073</v>
          </cell>
        </row>
        <row r="41">
          <cell r="C41">
            <v>1221884</v>
          </cell>
          <cell r="D41">
            <v>1125178</v>
          </cell>
          <cell r="E41">
            <v>424736</v>
          </cell>
          <cell r="F41">
            <v>372878</v>
          </cell>
        </row>
        <row r="42">
          <cell r="C42">
            <v>962858</v>
          </cell>
          <cell r="D42">
            <v>1141863</v>
          </cell>
          <cell r="E42">
            <v>287362</v>
          </cell>
          <cell r="F42">
            <v>417035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962858</v>
          </cell>
          <cell r="D46">
            <v>1141863</v>
          </cell>
          <cell r="E46">
            <v>287362</v>
          </cell>
          <cell r="F46">
            <v>417035</v>
          </cell>
        </row>
        <row r="47">
          <cell r="C47">
            <v>-198314</v>
          </cell>
          <cell r="D47">
            <v>-201568</v>
          </cell>
          <cell r="E47">
            <v>-62505</v>
          </cell>
          <cell r="F47">
            <v>-71782</v>
          </cell>
        </row>
        <row r="48">
          <cell r="C48">
            <v>-200141</v>
          </cell>
          <cell r="D48">
            <v>-229705</v>
          </cell>
          <cell r="E48">
            <v>-68787</v>
          </cell>
          <cell r="F48">
            <v>-84529</v>
          </cell>
        </row>
        <row r="49">
          <cell r="C49">
            <v>1827</v>
          </cell>
          <cell r="D49">
            <v>28137</v>
          </cell>
          <cell r="E49">
            <v>6282</v>
          </cell>
          <cell r="F49">
            <v>12747</v>
          </cell>
        </row>
        <row r="50">
          <cell r="C50">
            <v>764544</v>
          </cell>
          <cell r="D50">
            <v>940295</v>
          </cell>
          <cell r="E50">
            <v>224857</v>
          </cell>
          <cell r="F50">
            <v>345253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764544</v>
          </cell>
          <cell r="D64">
            <v>940295</v>
          </cell>
          <cell r="E64">
            <v>224857</v>
          </cell>
          <cell r="F64">
            <v>345253</v>
          </cell>
        </row>
        <row r="65">
          <cell r="C65">
            <v>0.30582</v>
          </cell>
          <cell r="D65">
            <v>0.37612</v>
          </cell>
          <cell r="E65">
            <v>0.08994</v>
          </cell>
          <cell r="F65">
            <v>0.1381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ssets"/>
      <sheetName val="liabilities"/>
      <sheetName val="commit."/>
      <sheetName val="inc-exp"/>
      <sheetName val="özk.muh."/>
      <sheetName val="SE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4">
          <cell r="C4" t="str">
            <v>THOUSAND TURKISH LIRA</v>
          </cell>
        </row>
      </sheetData>
      <sheetData sheetId="5">
        <row r="6">
          <cell r="B6" t="str">
            <v>(01/01/2010-30/09/2010)</v>
          </cell>
          <cell r="C6" t="str">
            <v>(01/01/2009-30/09/2009)</v>
          </cell>
        </row>
        <row r="7">
          <cell r="B7">
            <v>13753</v>
          </cell>
          <cell r="C7">
            <v>395470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145432</v>
          </cell>
          <cell r="C14">
            <v>110274</v>
          </cell>
        </row>
        <row r="15">
          <cell r="B15">
            <v>12547</v>
          </cell>
          <cell r="C15">
            <v>-73727</v>
          </cell>
        </row>
        <row r="16">
          <cell r="B16">
            <v>171732</v>
          </cell>
          <cell r="C16">
            <v>432017</v>
          </cell>
        </row>
        <row r="17">
          <cell r="B17">
            <v>764544</v>
          </cell>
          <cell r="C17">
            <v>940295</v>
          </cell>
        </row>
        <row r="18">
          <cell r="B18">
            <v>104734</v>
          </cell>
          <cell r="C18">
            <v>-15710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659810</v>
          </cell>
          <cell r="C21">
            <v>956005</v>
          </cell>
        </row>
        <row r="22">
          <cell r="B22">
            <v>936276</v>
          </cell>
          <cell r="C22">
            <v>1372312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72.00390625" style="1" customWidth="1"/>
    <col min="2" max="2" width="6.140625" style="1" customWidth="1"/>
    <col min="3" max="3" width="14.7109375" style="1" customWidth="1"/>
    <col min="4" max="4" width="14.7109375" style="2" customWidth="1"/>
    <col min="5" max="8" width="14.7109375" style="1" customWidth="1"/>
    <col min="9" max="16384" width="9.140625" style="1" customWidth="1"/>
  </cols>
  <sheetData>
    <row r="1" spans="1:8" ht="20.25" customHeight="1">
      <c r="A1" s="70" t="s">
        <v>451</v>
      </c>
      <c r="B1" s="69"/>
      <c r="C1" s="69"/>
      <c r="D1" s="69"/>
      <c r="E1" s="294"/>
      <c r="F1" s="294"/>
      <c r="G1" s="294"/>
      <c r="H1" s="293"/>
    </row>
    <row r="2" spans="1:8" ht="15">
      <c r="A2" s="292"/>
      <c r="B2" s="291"/>
      <c r="C2" s="290"/>
      <c r="D2" s="290"/>
      <c r="E2" s="290"/>
      <c r="F2" s="290"/>
      <c r="G2" s="290"/>
      <c r="H2" s="289"/>
    </row>
    <row r="3" spans="1:8" ht="9.75" customHeight="1">
      <c r="A3" s="284"/>
      <c r="B3" s="2"/>
      <c r="C3" s="2"/>
      <c r="E3" s="288"/>
      <c r="F3" s="288"/>
      <c r="G3" s="288"/>
      <c r="H3" s="287"/>
    </row>
    <row r="4" spans="1:8" ht="20.25" customHeight="1">
      <c r="A4" s="286"/>
      <c r="B4" s="285"/>
      <c r="C4" s="245" t="s">
        <v>450</v>
      </c>
      <c r="D4" s="246"/>
      <c r="E4" s="246"/>
      <c r="F4" s="246"/>
      <c r="G4" s="246"/>
      <c r="H4" s="247"/>
    </row>
    <row r="5" spans="1:8" ht="15.75" customHeight="1">
      <c r="A5" s="284"/>
      <c r="B5" s="267"/>
      <c r="C5" s="283"/>
      <c r="D5" s="282" t="s">
        <v>449</v>
      </c>
      <c r="E5" s="46"/>
      <c r="F5" s="282"/>
      <c r="G5" s="282" t="s">
        <v>448</v>
      </c>
      <c r="H5" s="281"/>
    </row>
    <row r="6" spans="1:8" ht="15.75" customHeight="1">
      <c r="A6" s="54" t="s">
        <v>447</v>
      </c>
      <c r="B6" s="13" t="s">
        <v>446</v>
      </c>
      <c r="C6" s="280"/>
      <c r="D6" s="278" t="s">
        <v>445</v>
      </c>
      <c r="E6" s="52"/>
      <c r="F6" s="279"/>
      <c r="G6" s="278" t="s">
        <v>444</v>
      </c>
      <c r="H6" s="277"/>
    </row>
    <row r="7" spans="1:8" ht="15.75" customHeight="1">
      <c r="A7" s="49"/>
      <c r="B7" s="48"/>
      <c r="C7" s="276" t="s">
        <v>443</v>
      </c>
      <c r="D7" s="275" t="s">
        <v>442</v>
      </c>
      <c r="E7" s="46" t="s">
        <v>441</v>
      </c>
      <c r="F7" s="275" t="s">
        <v>443</v>
      </c>
      <c r="G7" s="275" t="s">
        <v>442</v>
      </c>
      <c r="H7" s="274" t="s">
        <v>441</v>
      </c>
    </row>
    <row r="8" spans="1:8" s="15" customFormat="1" ht="15">
      <c r="A8" s="90" t="s">
        <v>440</v>
      </c>
      <c r="B8" s="44" t="s">
        <v>82</v>
      </c>
      <c r="C8" s="273">
        <v>2129610</v>
      </c>
      <c r="D8" s="272">
        <v>1698658</v>
      </c>
      <c r="E8" s="42">
        <f>C8+D8</f>
        <v>3828268</v>
      </c>
      <c r="F8" s="272">
        <v>1656694</v>
      </c>
      <c r="G8" s="272">
        <v>1392941</v>
      </c>
      <c r="H8" s="40">
        <f>F8+G8</f>
        <v>3049635</v>
      </c>
    </row>
    <row r="9" spans="1:8" s="15" customFormat="1" ht="15" customHeight="1">
      <c r="A9" s="269" t="s">
        <v>439</v>
      </c>
      <c r="B9" s="20" t="s">
        <v>80</v>
      </c>
      <c r="C9" s="271">
        <f>C10+C15</f>
        <v>35534</v>
      </c>
      <c r="D9" s="270">
        <f>D10+D15</f>
        <v>53985</v>
      </c>
      <c r="E9" s="18">
        <f>C9+D9</f>
        <v>89519</v>
      </c>
      <c r="F9" s="270">
        <f>F10+F15</f>
        <v>698</v>
      </c>
      <c r="G9" s="270">
        <f>G10+G15</f>
        <v>38123</v>
      </c>
      <c r="H9" s="16">
        <f>F9+G9</f>
        <v>38821</v>
      </c>
    </row>
    <row r="10" spans="1:8" ht="14.25">
      <c r="A10" s="24" t="s">
        <v>438</v>
      </c>
      <c r="B10" s="13"/>
      <c r="C10" s="33">
        <f>SUM(C11:C14)</f>
        <v>35534</v>
      </c>
      <c r="D10" s="11">
        <f>SUM(D11:D14)</f>
        <v>53985</v>
      </c>
      <c r="E10" s="11">
        <f>C10+D10</f>
        <v>89519</v>
      </c>
      <c r="F10" s="11">
        <f>SUM(F11:F14)</f>
        <v>698</v>
      </c>
      <c r="G10" s="11">
        <f>SUM(G11:G14)</f>
        <v>38123</v>
      </c>
      <c r="H10" s="9">
        <f>F10+G10</f>
        <v>38821</v>
      </c>
    </row>
    <row r="11" spans="1:8" ht="14.25">
      <c r="A11" s="24" t="s">
        <v>437</v>
      </c>
      <c r="B11" s="13"/>
      <c r="C11" s="121">
        <v>0</v>
      </c>
      <c r="D11" s="138">
        <v>0</v>
      </c>
      <c r="E11" s="11">
        <f>C11+D11</f>
        <v>0</v>
      </c>
      <c r="F11" s="138">
        <v>0</v>
      </c>
      <c r="G11" s="138">
        <v>17297</v>
      </c>
      <c r="H11" s="9">
        <f>F11+G11</f>
        <v>17297</v>
      </c>
    </row>
    <row r="12" spans="1:8" ht="14.25">
      <c r="A12" s="24" t="s">
        <v>436</v>
      </c>
      <c r="B12" s="13"/>
      <c r="C12" s="121">
        <v>0</v>
      </c>
      <c r="D12" s="138">
        <v>0</v>
      </c>
      <c r="E12" s="11">
        <f>C12+D12</f>
        <v>0</v>
      </c>
      <c r="F12" s="138">
        <v>0</v>
      </c>
      <c r="G12" s="138">
        <v>0</v>
      </c>
      <c r="H12" s="9">
        <f>F12+G12</f>
        <v>0</v>
      </c>
    </row>
    <row r="13" spans="1:8" ht="14.25">
      <c r="A13" s="24" t="s">
        <v>435</v>
      </c>
      <c r="B13" s="13"/>
      <c r="C13" s="121">
        <v>5801</v>
      </c>
      <c r="D13" s="138">
        <v>53985</v>
      </c>
      <c r="E13" s="11">
        <f>C13+D13</f>
        <v>59786</v>
      </c>
      <c r="F13" s="138">
        <v>698</v>
      </c>
      <c r="G13" s="138">
        <v>20826</v>
      </c>
      <c r="H13" s="9">
        <f>F13+G13</f>
        <v>21524</v>
      </c>
    </row>
    <row r="14" spans="1:8" ht="14.25">
      <c r="A14" s="24" t="s">
        <v>434</v>
      </c>
      <c r="B14" s="13"/>
      <c r="C14" s="121">
        <v>29733</v>
      </c>
      <c r="D14" s="138">
        <v>0</v>
      </c>
      <c r="E14" s="11">
        <f>C14+D14</f>
        <v>29733</v>
      </c>
      <c r="F14" s="138">
        <v>0</v>
      </c>
      <c r="G14" s="138">
        <v>0</v>
      </c>
      <c r="H14" s="9">
        <f>F14+G14</f>
        <v>0</v>
      </c>
    </row>
    <row r="15" spans="1:8" ht="14.25">
      <c r="A15" s="24" t="s">
        <v>433</v>
      </c>
      <c r="B15" s="13"/>
      <c r="C15" s="33">
        <f>SUM(C16:C19)</f>
        <v>0</v>
      </c>
      <c r="D15" s="11">
        <f>SUM(D16:D19)</f>
        <v>0</v>
      </c>
      <c r="E15" s="11">
        <f>C15+D15</f>
        <v>0</v>
      </c>
      <c r="F15" s="11">
        <f>SUM(F16:F19)</f>
        <v>0</v>
      </c>
      <c r="G15" s="11">
        <f>SUM(G16:G19)</f>
        <v>0</v>
      </c>
      <c r="H15" s="9">
        <f>F15+G15</f>
        <v>0</v>
      </c>
    </row>
    <row r="16" spans="1:8" ht="14.25">
      <c r="A16" s="24" t="s">
        <v>432</v>
      </c>
      <c r="B16" s="13"/>
      <c r="C16" s="121">
        <v>0</v>
      </c>
      <c r="D16" s="138">
        <v>0</v>
      </c>
      <c r="E16" s="11">
        <f>C16+D16</f>
        <v>0</v>
      </c>
      <c r="F16" s="138">
        <v>0</v>
      </c>
      <c r="G16" s="138">
        <v>0</v>
      </c>
      <c r="H16" s="9">
        <f>F16+G16</f>
        <v>0</v>
      </c>
    </row>
    <row r="17" spans="1:8" ht="14.25">
      <c r="A17" s="24" t="s">
        <v>431</v>
      </c>
      <c r="B17" s="13"/>
      <c r="C17" s="121">
        <v>0</v>
      </c>
      <c r="D17" s="138">
        <v>0</v>
      </c>
      <c r="E17" s="11">
        <f>C17+D17</f>
        <v>0</v>
      </c>
      <c r="F17" s="138">
        <v>0</v>
      </c>
      <c r="G17" s="138">
        <v>0</v>
      </c>
      <c r="H17" s="9">
        <f>F17+G17</f>
        <v>0</v>
      </c>
    </row>
    <row r="18" spans="1:8" ht="14.25">
      <c r="A18" s="24" t="s">
        <v>430</v>
      </c>
      <c r="B18" s="13"/>
      <c r="C18" s="121">
        <v>0</v>
      </c>
      <c r="D18" s="138">
        <v>0</v>
      </c>
      <c r="E18" s="11">
        <f>C18+D18</f>
        <v>0</v>
      </c>
      <c r="F18" s="138">
        <v>0</v>
      </c>
      <c r="G18" s="138">
        <v>0</v>
      </c>
      <c r="H18" s="9">
        <f>F18+G18</f>
        <v>0</v>
      </c>
    </row>
    <row r="19" spans="1:8" ht="14.25">
      <c r="A19" s="24" t="s">
        <v>429</v>
      </c>
      <c r="B19" s="20"/>
      <c r="C19" s="121">
        <v>0</v>
      </c>
      <c r="D19" s="138">
        <v>0</v>
      </c>
      <c r="E19" s="11">
        <f>C19+D19</f>
        <v>0</v>
      </c>
      <c r="F19" s="138">
        <v>0</v>
      </c>
      <c r="G19" s="138">
        <v>0</v>
      </c>
      <c r="H19" s="9">
        <f>F19+G19</f>
        <v>0</v>
      </c>
    </row>
    <row r="20" spans="1:8" s="15" customFormat="1" ht="15">
      <c r="A20" s="21" t="s">
        <v>428</v>
      </c>
      <c r="B20" s="20" t="s">
        <v>68</v>
      </c>
      <c r="C20" s="132">
        <v>286562</v>
      </c>
      <c r="D20" s="268">
        <v>2217138</v>
      </c>
      <c r="E20" s="18">
        <f>C20+D20</f>
        <v>2503700</v>
      </c>
      <c r="F20" s="132">
        <v>245530</v>
      </c>
      <c r="G20" s="268">
        <v>2493028</v>
      </c>
      <c r="H20" s="16">
        <f>F20+G20</f>
        <v>2738558</v>
      </c>
    </row>
    <row r="21" spans="1:8" s="15" customFormat="1" ht="15">
      <c r="A21" s="21" t="s">
        <v>427</v>
      </c>
      <c r="B21" s="20"/>
      <c r="C21" s="271">
        <f>SUM(C22:C24)</f>
        <v>2486420</v>
      </c>
      <c r="D21" s="270">
        <f>SUM(D22:D24)</f>
        <v>0</v>
      </c>
      <c r="E21" s="18">
        <f>C21+D21</f>
        <v>2486420</v>
      </c>
      <c r="F21" s="270">
        <f>SUM(F22:F24)</f>
        <v>3400614</v>
      </c>
      <c r="G21" s="270">
        <f>SUM(G22:G24)</f>
        <v>0</v>
      </c>
      <c r="H21" s="16">
        <f>F21+G21</f>
        <v>3400614</v>
      </c>
    </row>
    <row r="22" spans="1:8" ht="14.25">
      <c r="A22" s="14" t="s">
        <v>426</v>
      </c>
      <c r="B22" s="20"/>
      <c r="C22" s="121">
        <v>1835309</v>
      </c>
      <c r="D22" s="138">
        <v>0</v>
      </c>
      <c r="E22" s="11">
        <f>C22+D22</f>
        <v>1835309</v>
      </c>
      <c r="F22" s="138">
        <v>3400614</v>
      </c>
      <c r="G22" s="138">
        <v>0</v>
      </c>
      <c r="H22" s="9">
        <f>F22+G22</f>
        <v>3400614</v>
      </c>
    </row>
    <row r="23" spans="1:8" ht="14.25">
      <c r="A23" s="14" t="s">
        <v>425</v>
      </c>
      <c r="B23" s="20"/>
      <c r="C23" s="121">
        <v>0</v>
      </c>
      <c r="D23" s="138">
        <v>0</v>
      </c>
      <c r="E23" s="11">
        <f>C23+D23</f>
        <v>0</v>
      </c>
      <c r="F23" s="138">
        <v>0</v>
      </c>
      <c r="G23" s="138">
        <v>0</v>
      </c>
      <c r="H23" s="9">
        <f>F23+G23</f>
        <v>0</v>
      </c>
    </row>
    <row r="24" spans="1:8" ht="14.25">
      <c r="A24" s="14" t="s">
        <v>424</v>
      </c>
      <c r="B24" s="20"/>
      <c r="C24" s="121">
        <v>651111</v>
      </c>
      <c r="D24" s="138">
        <v>0</v>
      </c>
      <c r="E24" s="11">
        <f>C24+D24</f>
        <v>651111</v>
      </c>
      <c r="F24" s="138">
        <v>0</v>
      </c>
      <c r="G24" s="138">
        <v>0</v>
      </c>
      <c r="H24" s="9">
        <f>F24+G24</f>
        <v>0</v>
      </c>
    </row>
    <row r="25" spans="1:8" s="15" customFormat="1" ht="15">
      <c r="A25" s="21" t="s">
        <v>423</v>
      </c>
      <c r="B25" s="20" t="s">
        <v>62</v>
      </c>
      <c r="C25" s="271">
        <f>SUM(C26:C28)</f>
        <v>11985686</v>
      </c>
      <c r="D25" s="270">
        <f>SUM(D26:D28)</f>
        <v>2600860</v>
      </c>
      <c r="E25" s="18">
        <f>C25+D25</f>
        <v>14586546</v>
      </c>
      <c r="F25" s="270">
        <f>SUM(F26:F28)</f>
        <v>12753102</v>
      </c>
      <c r="G25" s="270">
        <f>SUM(G26:G28)</f>
        <v>2212777</v>
      </c>
      <c r="H25" s="16">
        <f>F25+G25</f>
        <v>14965879</v>
      </c>
    </row>
    <row r="26" spans="1:8" ht="14.25">
      <c r="A26" s="14" t="s">
        <v>422</v>
      </c>
      <c r="B26" s="20"/>
      <c r="C26" s="121">
        <v>0</v>
      </c>
      <c r="D26" s="138">
        <v>10750</v>
      </c>
      <c r="E26" s="11">
        <f>C26+D26</f>
        <v>10750</v>
      </c>
      <c r="F26" s="138">
        <v>0</v>
      </c>
      <c r="G26" s="138">
        <v>10750</v>
      </c>
      <c r="H26" s="9">
        <f>F26+G26</f>
        <v>10750</v>
      </c>
    </row>
    <row r="27" spans="1:8" ht="14.25">
      <c r="A27" s="14" t="s">
        <v>421</v>
      </c>
      <c r="B27" s="20"/>
      <c r="C27" s="121">
        <v>11985686</v>
      </c>
      <c r="D27" s="138">
        <v>2522052</v>
      </c>
      <c r="E27" s="11">
        <f>C27+D27</f>
        <v>14507738</v>
      </c>
      <c r="F27" s="138">
        <v>12753102</v>
      </c>
      <c r="G27" s="138">
        <v>2175301</v>
      </c>
      <c r="H27" s="9">
        <f>F27+G27</f>
        <v>14928403</v>
      </c>
    </row>
    <row r="28" spans="1:8" ht="14.25">
      <c r="A28" s="14" t="s">
        <v>420</v>
      </c>
      <c r="B28" s="20"/>
      <c r="C28" s="121">
        <v>0</v>
      </c>
      <c r="D28" s="138">
        <v>68058</v>
      </c>
      <c r="E28" s="11">
        <f>C28+D28</f>
        <v>68058</v>
      </c>
      <c r="F28" s="138">
        <v>0</v>
      </c>
      <c r="G28" s="138">
        <v>26726</v>
      </c>
      <c r="H28" s="9">
        <f>F28+G28</f>
        <v>26726</v>
      </c>
    </row>
    <row r="29" spans="1:8" s="15" customFormat="1" ht="15">
      <c r="A29" s="21" t="s">
        <v>419</v>
      </c>
      <c r="B29" s="20" t="s">
        <v>57</v>
      </c>
      <c r="C29" s="271">
        <f>C30+C34-C35</f>
        <v>29186568</v>
      </c>
      <c r="D29" s="270">
        <f>D30+D34-D35</f>
        <v>12229728</v>
      </c>
      <c r="E29" s="18">
        <f>C29+D29</f>
        <v>41416296</v>
      </c>
      <c r="F29" s="270">
        <f>F30+F34-F35</f>
        <v>23761896</v>
      </c>
      <c r="G29" s="270">
        <f>G30+G34-G35</f>
        <v>10810759</v>
      </c>
      <c r="H29" s="16">
        <f>F29+G29</f>
        <v>34572655</v>
      </c>
    </row>
    <row r="30" spans="1:8" ht="14.25">
      <c r="A30" s="14" t="s">
        <v>418</v>
      </c>
      <c r="B30" s="13"/>
      <c r="C30" s="33">
        <f>C31+C32+C33</f>
        <v>29091272</v>
      </c>
      <c r="D30" s="33">
        <f>D31+D32+D33</f>
        <v>12229728</v>
      </c>
      <c r="E30" s="11">
        <f>C30+D30</f>
        <v>41321000</v>
      </c>
      <c r="F30" s="33">
        <f>F31+F32+F33</f>
        <v>23627978</v>
      </c>
      <c r="G30" s="33">
        <f>G31+G32+G33</f>
        <v>10810759</v>
      </c>
      <c r="H30" s="9">
        <f>F30+G30</f>
        <v>34438737</v>
      </c>
    </row>
    <row r="31" spans="1:8" ht="14.25">
      <c r="A31" s="24" t="s">
        <v>417</v>
      </c>
      <c r="B31" s="13"/>
      <c r="C31" s="121">
        <v>948160</v>
      </c>
      <c r="D31" s="138">
        <v>194070</v>
      </c>
      <c r="E31" s="11">
        <f>C31+D31</f>
        <v>1142230</v>
      </c>
      <c r="F31" s="138">
        <v>440589</v>
      </c>
      <c r="G31" s="138">
        <v>148790</v>
      </c>
      <c r="H31" s="9">
        <f>F31+G31</f>
        <v>589379</v>
      </c>
    </row>
    <row r="32" spans="1:8" ht="14.25">
      <c r="A32" s="14" t="s">
        <v>416</v>
      </c>
      <c r="B32" s="13"/>
      <c r="C32" s="121">
        <v>0</v>
      </c>
      <c r="D32" s="138">
        <v>0</v>
      </c>
      <c r="E32" s="11">
        <f>C32+D32</f>
        <v>0</v>
      </c>
      <c r="F32" s="138">
        <v>0</v>
      </c>
      <c r="G32" s="138">
        <v>0</v>
      </c>
      <c r="H32" s="9">
        <f>F32+G32</f>
        <v>0</v>
      </c>
    </row>
    <row r="33" spans="1:8" ht="14.25">
      <c r="A33" s="24" t="s">
        <v>415</v>
      </c>
      <c r="B33" s="13"/>
      <c r="C33" s="121">
        <v>28143112</v>
      </c>
      <c r="D33" s="138">
        <v>12035658</v>
      </c>
      <c r="E33" s="11">
        <f>C33+D33</f>
        <v>40178770</v>
      </c>
      <c r="F33" s="138">
        <v>23187389</v>
      </c>
      <c r="G33" s="138">
        <v>10661969</v>
      </c>
      <c r="H33" s="9">
        <f>F33+G33</f>
        <v>33849358</v>
      </c>
    </row>
    <row r="34" spans="1:8" ht="14.25">
      <c r="A34" s="24" t="s">
        <v>414</v>
      </c>
      <c r="B34" s="13"/>
      <c r="C34" s="121">
        <v>2304067</v>
      </c>
      <c r="D34" s="138">
        <v>0</v>
      </c>
      <c r="E34" s="11">
        <f>C34+D34</f>
        <v>2304067</v>
      </c>
      <c r="F34" s="138">
        <v>2118967</v>
      </c>
      <c r="G34" s="138">
        <v>0</v>
      </c>
      <c r="H34" s="9">
        <f>F34+G34</f>
        <v>2118967</v>
      </c>
    </row>
    <row r="35" spans="1:8" ht="14.25">
      <c r="A35" s="24" t="s">
        <v>413</v>
      </c>
      <c r="B35" s="13"/>
      <c r="C35" s="121">
        <v>2208771</v>
      </c>
      <c r="D35" s="138">
        <v>0</v>
      </c>
      <c r="E35" s="11">
        <f>C35+D35</f>
        <v>2208771</v>
      </c>
      <c r="F35" s="138">
        <v>1985049</v>
      </c>
      <c r="G35" s="138">
        <v>0</v>
      </c>
      <c r="H35" s="9">
        <f>F35+G35</f>
        <v>1985049</v>
      </c>
    </row>
    <row r="36" spans="1:8" s="15" customFormat="1" ht="15">
      <c r="A36" s="29" t="s">
        <v>412</v>
      </c>
      <c r="B36" s="20"/>
      <c r="C36" s="132">
        <v>0</v>
      </c>
      <c r="D36" s="268">
        <v>0</v>
      </c>
      <c r="E36" s="18">
        <f>C36+D36</f>
        <v>0</v>
      </c>
      <c r="F36" s="268">
        <v>0</v>
      </c>
      <c r="G36" s="268">
        <v>0</v>
      </c>
      <c r="H36" s="16">
        <f>F36+G36</f>
        <v>0</v>
      </c>
    </row>
    <row r="37" spans="1:8" s="15" customFormat="1" ht="15">
      <c r="A37" s="21" t="s">
        <v>411</v>
      </c>
      <c r="B37" s="20" t="s">
        <v>48</v>
      </c>
      <c r="C37" s="25">
        <f>C38+C39</f>
        <v>3053626</v>
      </c>
      <c r="D37" s="18">
        <f>D38+D39</f>
        <v>1315386</v>
      </c>
      <c r="E37" s="18">
        <f>C37+D37</f>
        <v>4369012</v>
      </c>
      <c r="F37" s="18">
        <f>F38+F39</f>
        <v>2075831</v>
      </c>
      <c r="G37" s="18">
        <f>G38+G39</f>
        <v>1422642</v>
      </c>
      <c r="H37" s="16">
        <f>F37+G37</f>
        <v>3498473</v>
      </c>
    </row>
    <row r="38" spans="1:8" ht="14.25">
      <c r="A38" s="24" t="s">
        <v>410</v>
      </c>
      <c r="B38" s="13"/>
      <c r="C38" s="121">
        <v>3053626</v>
      </c>
      <c r="D38" s="138">
        <v>1267525</v>
      </c>
      <c r="E38" s="11">
        <f>C38+D38</f>
        <v>4321151</v>
      </c>
      <c r="F38" s="138">
        <v>2075831</v>
      </c>
      <c r="G38" s="138">
        <v>1386876</v>
      </c>
      <c r="H38" s="9">
        <f>F38+G38</f>
        <v>3462707</v>
      </c>
    </row>
    <row r="39" spans="1:8" ht="14.25">
      <c r="A39" s="24" t="s">
        <v>409</v>
      </c>
      <c r="B39" s="13"/>
      <c r="C39" s="121">
        <v>0</v>
      </c>
      <c r="D39" s="138">
        <v>47861</v>
      </c>
      <c r="E39" s="11">
        <f>C39+D39</f>
        <v>47861</v>
      </c>
      <c r="F39" s="138">
        <v>0</v>
      </c>
      <c r="G39" s="138">
        <v>35766</v>
      </c>
      <c r="H39" s="9">
        <f>F39+G39</f>
        <v>35766</v>
      </c>
    </row>
    <row r="40" spans="1:8" s="15" customFormat="1" ht="15">
      <c r="A40" s="21" t="s">
        <v>408</v>
      </c>
      <c r="B40" s="20" t="s">
        <v>44</v>
      </c>
      <c r="C40" s="271">
        <f>SUM(C41:C42)</f>
        <v>192253</v>
      </c>
      <c r="D40" s="270">
        <f>SUM(D41:D42)</f>
        <v>0</v>
      </c>
      <c r="E40" s="18">
        <f>C40+D40</f>
        <v>192253</v>
      </c>
      <c r="F40" s="270">
        <f>SUM(F41:F42)</f>
        <v>142008</v>
      </c>
      <c r="G40" s="270">
        <f>SUM(G41:G42)</f>
        <v>0</v>
      </c>
      <c r="H40" s="16">
        <f>F40+G40</f>
        <v>142008</v>
      </c>
    </row>
    <row r="41" spans="1:8" ht="14.25">
      <c r="A41" s="24" t="s">
        <v>407</v>
      </c>
      <c r="B41" s="13"/>
      <c r="C41" s="121">
        <v>0</v>
      </c>
      <c r="D41" s="138">
        <v>0</v>
      </c>
      <c r="E41" s="11">
        <f>C41+D41</f>
        <v>0</v>
      </c>
      <c r="F41" s="138">
        <v>0</v>
      </c>
      <c r="G41" s="138">
        <v>0</v>
      </c>
      <c r="H41" s="9">
        <f>F41+G41</f>
        <v>0</v>
      </c>
    </row>
    <row r="42" spans="1:8" ht="14.25">
      <c r="A42" s="24" t="s">
        <v>406</v>
      </c>
      <c r="B42" s="13"/>
      <c r="C42" s="31">
        <f>C43+C44</f>
        <v>192253</v>
      </c>
      <c r="D42" s="30">
        <f>D43+D44</f>
        <v>0</v>
      </c>
      <c r="E42" s="11">
        <f>C42+D42</f>
        <v>192253</v>
      </c>
      <c r="F42" s="30">
        <f>F43+F44</f>
        <v>142008</v>
      </c>
      <c r="G42" s="30">
        <f>G43+G44</f>
        <v>0</v>
      </c>
      <c r="H42" s="9">
        <f>F42+G42</f>
        <v>142008</v>
      </c>
    </row>
    <row r="43" spans="1:8" ht="14.25">
      <c r="A43" s="24" t="s">
        <v>405</v>
      </c>
      <c r="B43" s="13"/>
      <c r="C43" s="121">
        <v>184660</v>
      </c>
      <c r="D43" s="138">
        <v>0</v>
      </c>
      <c r="E43" s="11">
        <f>C43+D43</f>
        <v>184660</v>
      </c>
      <c r="F43" s="138">
        <v>134414</v>
      </c>
      <c r="G43" s="138">
        <v>0</v>
      </c>
      <c r="H43" s="9">
        <f>F43+G43</f>
        <v>134414</v>
      </c>
    </row>
    <row r="44" spans="1:8" ht="14.25">
      <c r="A44" s="24" t="s">
        <v>404</v>
      </c>
      <c r="B44" s="13"/>
      <c r="C44" s="121">
        <v>7593</v>
      </c>
      <c r="D44" s="138">
        <v>0</v>
      </c>
      <c r="E44" s="11">
        <f>C44+D44</f>
        <v>7593</v>
      </c>
      <c r="F44" s="138">
        <v>7594</v>
      </c>
      <c r="G44" s="138">
        <v>0</v>
      </c>
      <c r="H44" s="9">
        <f>F44+G44</f>
        <v>7594</v>
      </c>
    </row>
    <row r="45" spans="1:8" s="15" customFormat="1" ht="15">
      <c r="A45" s="21" t="s">
        <v>403</v>
      </c>
      <c r="B45" s="20" t="s">
        <v>38</v>
      </c>
      <c r="C45" s="271">
        <f>SUM(C46:C47)</f>
        <v>530680</v>
      </c>
      <c r="D45" s="270">
        <f>SUM(D46:D47)</f>
        <v>150015</v>
      </c>
      <c r="E45" s="18">
        <f>C45+D45</f>
        <v>680695</v>
      </c>
      <c r="F45" s="270">
        <f>SUM(F46:F47)</f>
        <v>446091</v>
      </c>
      <c r="G45" s="270">
        <f>SUM(G46:G47)</f>
        <v>100158</v>
      </c>
      <c r="H45" s="16">
        <f>F45+G45</f>
        <v>546249</v>
      </c>
    </row>
    <row r="46" spans="1:8" ht="14.25">
      <c r="A46" s="24" t="s">
        <v>402</v>
      </c>
      <c r="B46" s="13"/>
      <c r="C46" s="121">
        <v>390140</v>
      </c>
      <c r="D46" s="138">
        <v>150015</v>
      </c>
      <c r="E46" s="11">
        <f>C46+D46</f>
        <v>540155</v>
      </c>
      <c r="F46" s="138">
        <v>301369</v>
      </c>
      <c r="G46" s="138">
        <v>100158</v>
      </c>
      <c r="H46" s="9">
        <f>F46+G46</f>
        <v>401527</v>
      </c>
    </row>
    <row r="47" spans="1:8" ht="14.25">
      <c r="A47" s="24" t="s">
        <v>401</v>
      </c>
      <c r="B47" s="13"/>
      <c r="C47" s="121">
        <v>140540</v>
      </c>
      <c r="D47" s="138">
        <v>0</v>
      </c>
      <c r="E47" s="11">
        <f>C47+D47</f>
        <v>140540</v>
      </c>
      <c r="F47" s="138">
        <v>144722</v>
      </c>
      <c r="G47" s="138">
        <v>0</v>
      </c>
      <c r="H47" s="9">
        <f>F47+G47</f>
        <v>144722</v>
      </c>
    </row>
    <row r="48" spans="1:8" s="15" customFormat="1" ht="15" customHeight="1">
      <c r="A48" s="269" t="s">
        <v>400</v>
      </c>
      <c r="B48" s="20" t="s">
        <v>34</v>
      </c>
      <c r="C48" s="28">
        <f>C49+C50</f>
        <v>0</v>
      </c>
      <c r="D48" s="27">
        <f>D49+D50</f>
        <v>0</v>
      </c>
      <c r="E48" s="18">
        <f>C48+D48</f>
        <v>0</v>
      </c>
      <c r="F48" s="27">
        <f>F49+F50</f>
        <v>0</v>
      </c>
      <c r="G48" s="27">
        <f>G49+G50</f>
        <v>0</v>
      </c>
      <c r="H48" s="16">
        <f>F48+G48</f>
        <v>0</v>
      </c>
    </row>
    <row r="49" spans="1:8" ht="14.25">
      <c r="A49" s="24" t="s">
        <v>399</v>
      </c>
      <c r="B49" s="20"/>
      <c r="C49" s="121">
        <v>0</v>
      </c>
      <c r="D49" s="138">
        <v>0</v>
      </c>
      <c r="E49" s="11">
        <f>C49+D49</f>
        <v>0</v>
      </c>
      <c r="F49" s="138">
        <v>0</v>
      </c>
      <c r="G49" s="138">
        <v>0</v>
      </c>
      <c r="H49" s="9">
        <f>F49+G49</f>
        <v>0</v>
      </c>
    </row>
    <row r="50" spans="1:8" ht="14.25">
      <c r="A50" s="24" t="s">
        <v>398</v>
      </c>
      <c r="B50" s="20"/>
      <c r="C50" s="31">
        <f>C51+C52</f>
        <v>0</v>
      </c>
      <c r="D50" s="30">
        <f>D51+D52</f>
        <v>0</v>
      </c>
      <c r="E50" s="11">
        <f>C50+D50</f>
        <v>0</v>
      </c>
      <c r="F50" s="30">
        <f>F51+F52</f>
        <v>0</v>
      </c>
      <c r="G50" s="30">
        <f>G51+G52</f>
        <v>0</v>
      </c>
      <c r="H50" s="9">
        <f>F50+G50</f>
        <v>0</v>
      </c>
    </row>
    <row r="51" spans="1:8" ht="14.25">
      <c r="A51" s="24" t="s">
        <v>397</v>
      </c>
      <c r="B51" s="20"/>
      <c r="C51" s="121">
        <v>0</v>
      </c>
      <c r="D51" s="138">
        <v>0</v>
      </c>
      <c r="E51" s="11">
        <f>C51+D51</f>
        <v>0</v>
      </c>
      <c r="F51" s="138">
        <v>0</v>
      </c>
      <c r="G51" s="138">
        <v>0</v>
      </c>
      <c r="H51" s="9">
        <f>F51+G51</f>
        <v>0</v>
      </c>
    </row>
    <row r="52" spans="1:8" ht="14.25">
      <c r="A52" s="24" t="s">
        <v>396</v>
      </c>
      <c r="B52" s="20"/>
      <c r="C52" s="121">
        <v>0</v>
      </c>
      <c r="D52" s="138">
        <v>0</v>
      </c>
      <c r="E52" s="11">
        <f>C52+D52</f>
        <v>0</v>
      </c>
      <c r="F52" s="138">
        <v>0</v>
      </c>
      <c r="G52" s="138">
        <v>0</v>
      </c>
      <c r="H52" s="9">
        <f>F52+G52</f>
        <v>0</v>
      </c>
    </row>
    <row r="53" spans="1:8" s="15" customFormat="1" ht="15">
      <c r="A53" s="21" t="s">
        <v>395</v>
      </c>
      <c r="B53" s="20" t="s">
        <v>28</v>
      </c>
      <c r="C53" s="271">
        <f>SUM(C54:C56)-C57</f>
        <v>0</v>
      </c>
      <c r="D53" s="270">
        <f>SUM(D54:D56)-D57</f>
        <v>0</v>
      </c>
      <c r="E53" s="18">
        <f>C53+D53</f>
        <v>0</v>
      </c>
      <c r="F53" s="270">
        <f>SUM(F54:F56)-F57</f>
        <v>0</v>
      </c>
      <c r="G53" s="270">
        <f>SUM(G54:G56)-G57</f>
        <v>0</v>
      </c>
      <c r="H53" s="16">
        <f>F53+G53</f>
        <v>0</v>
      </c>
    </row>
    <row r="54" spans="1:8" ht="14.25">
      <c r="A54" s="24" t="s">
        <v>394</v>
      </c>
      <c r="B54" s="13"/>
      <c r="C54" s="121">
        <v>0</v>
      </c>
      <c r="D54" s="138">
        <v>0</v>
      </c>
      <c r="E54" s="11">
        <f>C54+D54</f>
        <v>0</v>
      </c>
      <c r="F54" s="138">
        <v>0</v>
      </c>
      <c r="G54" s="138">
        <v>0</v>
      </c>
      <c r="H54" s="9">
        <f>F54+G54</f>
        <v>0</v>
      </c>
    </row>
    <row r="55" spans="1:8" ht="14.25">
      <c r="A55" s="24" t="s">
        <v>393</v>
      </c>
      <c r="B55" s="13"/>
      <c r="C55" s="121">
        <v>0</v>
      </c>
      <c r="D55" s="138">
        <v>0</v>
      </c>
      <c r="E55" s="11">
        <f>C55+D55</f>
        <v>0</v>
      </c>
      <c r="F55" s="138">
        <v>0</v>
      </c>
      <c r="G55" s="138">
        <v>0</v>
      </c>
      <c r="H55" s="9">
        <f>F55+G55</f>
        <v>0</v>
      </c>
    </row>
    <row r="56" spans="1:8" ht="14.25">
      <c r="A56" s="24" t="s">
        <v>392</v>
      </c>
      <c r="B56" s="13"/>
      <c r="C56" s="121">
        <v>0</v>
      </c>
      <c r="D56" s="138">
        <v>0</v>
      </c>
      <c r="E56" s="11">
        <f>C56+D56</f>
        <v>0</v>
      </c>
      <c r="F56" s="138">
        <v>0</v>
      </c>
      <c r="G56" s="138">
        <v>0</v>
      </c>
      <c r="H56" s="9">
        <f>F56+G56</f>
        <v>0</v>
      </c>
    </row>
    <row r="57" spans="1:8" ht="14.25">
      <c r="A57" s="24" t="s">
        <v>391</v>
      </c>
      <c r="B57" s="13"/>
      <c r="C57" s="121">
        <v>0</v>
      </c>
      <c r="D57" s="138">
        <v>0</v>
      </c>
      <c r="E57" s="11">
        <f>C57+D57</f>
        <v>0</v>
      </c>
      <c r="F57" s="138">
        <v>0</v>
      </c>
      <c r="G57" s="138">
        <v>0</v>
      </c>
      <c r="H57" s="9">
        <f>F57+G57</f>
        <v>0</v>
      </c>
    </row>
    <row r="58" spans="1:8" s="15" customFormat="1" ht="15">
      <c r="A58" s="21" t="s">
        <v>390</v>
      </c>
      <c r="B58" s="20" t="s">
        <v>22</v>
      </c>
      <c r="C58" s="271">
        <f>SUM(C59:C61)</f>
        <v>0</v>
      </c>
      <c r="D58" s="270">
        <f>SUM(D59:D61)</f>
        <v>0</v>
      </c>
      <c r="E58" s="18">
        <f>C58+D58</f>
        <v>0</v>
      </c>
      <c r="F58" s="270">
        <f>SUM(F59:F61)</f>
        <v>0</v>
      </c>
      <c r="G58" s="270">
        <f>SUM(G59:G61)</f>
        <v>0</v>
      </c>
      <c r="H58" s="16">
        <f>F58+G58</f>
        <v>0</v>
      </c>
    </row>
    <row r="59" spans="1:8" ht="14.25">
      <c r="A59" s="24" t="s">
        <v>389</v>
      </c>
      <c r="B59" s="13"/>
      <c r="C59" s="121">
        <v>0</v>
      </c>
      <c r="D59" s="138">
        <v>0</v>
      </c>
      <c r="E59" s="11">
        <f>C59+D59</f>
        <v>0</v>
      </c>
      <c r="F59" s="138">
        <v>0</v>
      </c>
      <c r="G59" s="138">
        <v>0</v>
      </c>
      <c r="H59" s="9">
        <f>F59+G59</f>
        <v>0</v>
      </c>
    </row>
    <row r="60" spans="1:8" ht="14.25">
      <c r="A60" s="24" t="s">
        <v>388</v>
      </c>
      <c r="B60" s="13"/>
      <c r="C60" s="121">
        <v>0</v>
      </c>
      <c r="D60" s="138">
        <v>0</v>
      </c>
      <c r="E60" s="11">
        <f>C60+D60</f>
        <v>0</v>
      </c>
      <c r="F60" s="138">
        <v>0</v>
      </c>
      <c r="G60" s="138">
        <v>0</v>
      </c>
      <c r="H60" s="9">
        <f>F60+G60</f>
        <v>0</v>
      </c>
    </row>
    <row r="61" spans="1:8" ht="14.25">
      <c r="A61" s="24" t="s">
        <v>387</v>
      </c>
      <c r="B61" s="20"/>
      <c r="C61" s="121">
        <v>0</v>
      </c>
      <c r="D61" s="138">
        <v>0</v>
      </c>
      <c r="E61" s="11">
        <f>C61+D61</f>
        <v>0</v>
      </c>
      <c r="F61" s="138">
        <v>0</v>
      </c>
      <c r="G61" s="138">
        <v>0</v>
      </c>
      <c r="H61" s="9">
        <f>F61+G61</f>
        <v>0</v>
      </c>
    </row>
    <row r="62" spans="1:8" s="15" customFormat="1" ht="15">
      <c r="A62" s="21" t="s">
        <v>386</v>
      </c>
      <c r="B62" s="20" t="s">
        <v>17</v>
      </c>
      <c r="C62" s="132">
        <v>1096340</v>
      </c>
      <c r="D62" s="268">
        <v>1332</v>
      </c>
      <c r="E62" s="18">
        <f>C62+D62</f>
        <v>1097672</v>
      </c>
      <c r="F62" s="268">
        <v>1082464</v>
      </c>
      <c r="G62" s="268">
        <v>655</v>
      </c>
      <c r="H62" s="16">
        <f>F62+G62</f>
        <v>1083119</v>
      </c>
    </row>
    <row r="63" spans="1:8" s="15" customFormat="1" ht="15">
      <c r="A63" s="21" t="s">
        <v>385</v>
      </c>
      <c r="B63" s="20" t="s">
        <v>15</v>
      </c>
      <c r="C63" s="271">
        <f>C64+C65</f>
        <v>52033</v>
      </c>
      <c r="D63" s="270">
        <f>D64+D65</f>
        <v>0</v>
      </c>
      <c r="E63" s="18">
        <f>C63+D63</f>
        <v>52033</v>
      </c>
      <c r="F63" s="270">
        <f>F64+F65</f>
        <v>43549</v>
      </c>
      <c r="G63" s="270">
        <f>G64+G65</f>
        <v>0</v>
      </c>
      <c r="H63" s="16">
        <f>F63+G63</f>
        <v>43549</v>
      </c>
    </row>
    <row r="64" spans="1:8" ht="14.25">
      <c r="A64" s="14" t="s">
        <v>384</v>
      </c>
      <c r="B64" s="13"/>
      <c r="C64" s="121">
        <v>0</v>
      </c>
      <c r="D64" s="138">
        <v>0</v>
      </c>
      <c r="E64" s="11">
        <f>C64+D64</f>
        <v>0</v>
      </c>
      <c r="F64" s="138">
        <v>0</v>
      </c>
      <c r="G64" s="138">
        <v>0</v>
      </c>
      <c r="H64" s="9">
        <f>F64+G64</f>
        <v>0</v>
      </c>
    </row>
    <row r="65" spans="1:8" ht="14.25">
      <c r="A65" s="14" t="s">
        <v>383</v>
      </c>
      <c r="B65" s="13"/>
      <c r="C65" s="121">
        <v>52033</v>
      </c>
      <c r="D65" s="138">
        <v>0</v>
      </c>
      <c r="E65" s="11">
        <f>C65+D65</f>
        <v>52033</v>
      </c>
      <c r="F65" s="138">
        <v>43549</v>
      </c>
      <c r="G65" s="138">
        <v>0</v>
      </c>
      <c r="H65" s="9">
        <f>F65+G65</f>
        <v>43549</v>
      </c>
    </row>
    <row r="66" spans="1:8" s="15" customFormat="1" ht="15.75" customHeight="1">
      <c r="A66" s="21" t="s">
        <v>382</v>
      </c>
      <c r="B66" s="20" t="s">
        <v>11</v>
      </c>
      <c r="C66" s="132">
        <v>0</v>
      </c>
      <c r="D66" s="268">
        <v>0</v>
      </c>
      <c r="E66" s="18">
        <f>C66+D66</f>
        <v>0</v>
      </c>
      <c r="F66" s="268">
        <v>0</v>
      </c>
      <c r="G66" s="268">
        <v>0</v>
      </c>
      <c r="H66" s="16">
        <f>F66+G66</f>
        <v>0</v>
      </c>
    </row>
    <row r="67" spans="1:8" s="15" customFormat="1" ht="15.75" customHeight="1">
      <c r="A67" s="21" t="s">
        <v>381</v>
      </c>
      <c r="B67" s="20" t="s">
        <v>9</v>
      </c>
      <c r="C67" s="28">
        <f>C68+C69</f>
        <v>76833</v>
      </c>
      <c r="D67" s="27">
        <f>D68+D69</f>
        <v>0</v>
      </c>
      <c r="E67" s="18">
        <f>C67+D67</f>
        <v>76833</v>
      </c>
      <c r="F67" s="27">
        <f>F68+F69</f>
        <v>79899</v>
      </c>
      <c r="G67" s="27">
        <f>G68+G69</f>
        <v>0</v>
      </c>
      <c r="H67" s="16">
        <f>F67+G67</f>
        <v>79899</v>
      </c>
    </row>
    <row r="68" spans="1:8" ht="15.75" customHeight="1">
      <c r="A68" s="14" t="s">
        <v>380</v>
      </c>
      <c r="B68" s="20"/>
      <c r="C68" s="121">
        <v>0</v>
      </c>
      <c r="D68" s="138">
        <v>0</v>
      </c>
      <c r="E68" s="11">
        <f>C68+D68</f>
        <v>0</v>
      </c>
      <c r="F68" s="138">
        <v>0</v>
      </c>
      <c r="G68" s="138">
        <v>0</v>
      </c>
      <c r="H68" s="9">
        <f>F68+G68</f>
        <v>0</v>
      </c>
    </row>
    <row r="69" spans="1:8" ht="15.75" customHeight="1">
      <c r="A69" s="14" t="s">
        <v>379</v>
      </c>
      <c r="B69" s="20"/>
      <c r="C69" s="121">
        <v>76833</v>
      </c>
      <c r="D69" s="138">
        <v>0</v>
      </c>
      <c r="E69" s="11">
        <f>C69+D69</f>
        <v>76833</v>
      </c>
      <c r="F69" s="138">
        <v>79899</v>
      </c>
      <c r="G69" s="138">
        <v>0</v>
      </c>
      <c r="H69" s="9">
        <f>F69+G69</f>
        <v>79899</v>
      </c>
    </row>
    <row r="70" spans="1:8" s="15" customFormat="1" ht="30" customHeight="1">
      <c r="A70" s="269" t="s">
        <v>378</v>
      </c>
      <c r="B70" s="20" t="s">
        <v>5</v>
      </c>
      <c r="C70" s="28">
        <f>SUM(C71:C72)</f>
        <v>0</v>
      </c>
      <c r="D70" s="27">
        <f>SUM(D71:D72)</f>
        <v>0</v>
      </c>
      <c r="E70" s="18">
        <f>C70+D70</f>
        <v>0</v>
      </c>
      <c r="F70" s="27">
        <f>SUM(F71:F72)</f>
        <v>0</v>
      </c>
      <c r="G70" s="27">
        <f>SUM(G71:G72)</f>
        <v>0</v>
      </c>
      <c r="H70" s="16">
        <f>F70+G70</f>
        <v>0</v>
      </c>
    </row>
    <row r="71" spans="1:8" ht="15.75" customHeight="1">
      <c r="A71" s="14" t="s">
        <v>377</v>
      </c>
      <c r="B71" s="20"/>
      <c r="C71" s="121">
        <v>0</v>
      </c>
      <c r="D71" s="138">
        <v>0</v>
      </c>
      <c r="E71" s="11">
        <f>C71+D71</f>
        <v>0</v>
      </c>
      <c r="F71" s="138">
        <v>0</v>
      </c>
      <c r="G71" s="138">
        <v>0</v>
      </c>
      <c r="H71" s="9">
        <f>F71+G71</f>
        <v>0</v>
      </c>
    </row>
    <row r="72" spans="1:8" ht="15.75" customHeight="1">
      <c r="A72" s="14" t="s">
        <v>376</v>
      </c>
      <c r="B72" s="20"/>
      <c r="C72" s="121">
        <v>0</v>
      </c>
      <c r="D72" s="138">
        <v>0</v>
      </c>
      <c r="E72" s="11">
        <f>C72+D72</f>
        <v>0</v>
      </c>
      <c r="F72" s="138">
        <v>0</v>
      </c>
      <c r="G72" s="138">
        <v>0</v>
      </c>
      <c r="H72" s="9">
        <f>F72+G72</f>
        <v>0</v>
      </c>
    </row>
    <row r="73" spans="1:8" s="15" customFormat="1" ht="15.75" customHeight="1">
      <c r="A73" s="21" t="s">
        <v>375</v>
      </c>
      <c r="B73" s="20" t="s">
        <v>1</v>
      </c>
      <c r="C73" s="132">
        <v>608290</v>
      </c>
      <c r="D73" s="268">
        <v>122634</v>
      </c>
      <c r="E73" s="18">
        <f>C73+D73</f>
        <v>730924</v>
      </c>
      <c r="F73" s="268">
        <v>450926</v>
      </c>
      <c r="G73" s="268">
        <v>187257</v>
      </c>
      <c r="H73" s="16">
        <f>F73+G73</f>
        <v>638183</v>
      </c>
    </row>
    <row r="74" spans="1:8" ht="15.75" customHeight="1">
      <c r="A74" s="14"/>
      <c r="B74" s="13"/>
      <c r="C74" s="267"/>
      <c r="D74" s="266"/>
      <c r="E74" s="11"/>
      <c r="F74" s="266"/>
      <c r="G74" s="266"/>
      <c r="H74" s="9"/>
    </row>
    <row r="75" spans="1:8" s="15" customFormat="1" ht="15.75" customHeight="1">
      <c r="A75" s="8" t="s">
        <v>374</v>
      </c>
      <c r="B75" s="7"/>
      <c r="C75" s="265">
        <f>C8+C9+C20+C21+C25+C29+C36+C37+C40+C45+C48+C53+C58+C62+C63+C66+C67+C70+C73</f>
        <v>51720435</v>
      </c>
      <c r="D75" s="265">
        <f>D8+D9+D20+D21+D25+D29+D36+D37+D40+D45+D48+D53+D58+D62+D63+D66+D67+D70+D73</f>
        <v>20389736</v>
      </c>
      <c r="E75" s="5">
        <f>E8+E9+E20+E21+E25+E29+E36+E37+E40+E45+E48+E53+E58+E62+E63+E66+E67+E70+E73</f>
        <v>72110171</v>
      </c>
      <c r="F75" s="265">
        <f>F8+F9+F20+F21+F25+F29+F36+F37+F40+F45+F48+F53+F58+F62+F63+F66+F67+F70+F73</f>
        <v>46139302</v>
      </c>
      <c r="G75" s="265">
        <f>G8+G9+G20+G21+G25+G29+G36+G37+G40+G45+G48+G53+G58+G62+G63+G66+G67+G70+G73</f>
        <v>18658340</v>
      </c>
      <c r="H75" s="4">
        <f>H8+H9+H20+H21+H25+H29+H36+H37+H40+H45+H48+H53+H58+H62+H63+H66+H67+H70+H73</f>
        <v>64797642</v>
      </c>
    </row>
    <row r="76" spans="1:3" ht="14.25">
      <c r="A76" s="264"/>
      <c r="B76" s="3"/>
      <c r="C76" s="2"/>
    </row>
    <row r="77" ht="14.25"/>
    <row r="78" spans="1:3" ht="14.25">
      <c r="A78" s="2"/>
      <c r="B78" s="2"/>
      <c r="C78" s="2"/>
    </row>
    <row r="79" spans="1:3" ht="14.25">
      <c r="A79" s="2"/>
      <c r="B79" s="2"/>
      <c r="C79" s="2"/>
    </row>
    <row r="80" spans="1:3" ht="14.25">
      <c r="A80" s="2"/>
      <c r="B80" s="2"/>
      <c r="C80" s="2"/>
    </row>
    <row r="81" spans="1:3" s="1" customFormat="1" ht="14.25">
      <c r="A81" s="2"/>
      <c r="B81" s="2"/>
      <c r="C81" s="2"/>
    </row>
    <row r="82" spans="1:3" s="1" customFormat="1" ht="14.25">
      <c r="A82" s="2"/>
      <c r="B82" s="2"/>
      <c r="C82" s="2"/>
    </row>
    <row r="83" spans="1:3" s="1" customFormat="1" ht="14.25">
      <c r="A83" s="2"/>
      <c r="B83" s="2"/>
      <c r="C83" s="2"/>
    </row>
    <row r="84" spans="1:3" s="1" customFormat="1" ht="14.25">
      <c r="A84" s="2"/>
      <c r="B84" s="2"/>
      <c r="C84" s="2"/>
    </row>
  </sheetData>
  <sheetProtection password="CF27" sheet="1" objects="1" scenarios="1"/>
  <mergeCells count="1">
    <mergeCell ref="C4:H4"/>
  </mergeCells>
  <printOptions horizontalCentered="1" verticalCentered="1"/>
  <pageMargins left="0.45" right="0.5905511811023623" top="0.67" bottom="0.6299212598425197" header="0.35433070866141736" footer="0.2362204724409449"/>
  <pageSetup horizontalDpi="600" verticalDpi="600" orientation="portrait" paperSize="9" scale="56" r:id="rId3"/>
  <headerFooter alignWithMargins="0">
    <oddHeader>&amp;R&amp;"Times New Roman,Normal"&amp;12EK1-A</oddHeader>
    <oddFooter>&amp;C&amp;"Times New Roman,Normal"&amp;12&amp;P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22"/>
  <sheetViews>
    <sheetView view="pageBreakPreview" zoomScale="80" zoomScaleNormal="8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88.7109375" style="199" customWidth="1"/>
    <col min="2" max="3" width="23.00390625" style="199" customWidth="1"/>
    <col min="4" max="16384" width="9.140625" style="199" customWidth="1"/>
  </cols>
  <sheetData>
    <row r="1" spans="1:3" ht="20.25" customHeight="1">
      <c r="A1" s="209" t="s">
        <v>326</v>
      </c>
      <c r="B1" s="171"/>
      <c r="C1" s="170"/>
    </row>
    <row r="2" spans="1:3" ht="15">
      <c r="A2" s="208" t="s">
        <v>135</v>
      </c>
      <c r="B2" s="167"/>
      <c r="C2" s="166"/>
    </row>
    <row r="3" spans="1:3" ht="5.25" customHeight="1">
      <c r="A3" s="163"/>
      <c r="B3" s="161"/>
      <c r="C3" s="160"/>
    </row>
    <row r="4" spans="1:3" ht="19.5" customHeight="1">
      <c r="A4" s="157"/>
      <c r="B4" s="253" t="str">
        <f>+'[2]assets'!C4</f>
        <v>THOUSAND TURKISH LIRA</v>
      </c>
      <c r="C4" s="254"/>
    </row>
    <row r="5" spans="1:3" ht="18.75" customHeight="1">
      <c r="A5" s="207" t="s">
        <v>325</v>
      </c>
      <c r="B5" s="206" t="s">
        <v>90</v>
      </c>
      <c r="C5" s="154" t="s">
        <v>89</v>
      </c>
    </row>
    <row r="6" spans="1:3" ht="14.25">
      <c r="A6" s="205"/>
      <c r="B6" s="150" t="str">
        <f>+'[2]özk.muh.'!B6</f>
        <v>(01/01/2010-30/09/2010)</v>
      </c>
      <c r="C6" s="149" t="str">
        <f>+'[2]özk.muh.'!C6</f>
        <v>(01/01/2009-30/09/2009)</v>
      </c>
    </row>
    <row r="7" spans="1:3" s="201" customFormat="1" ht="30.75" customHeight="1">
      <c r="A7" s="119" t="s">
        <v>324</v>
      </c>
      <c r="B7" s="19">
        <f>'[2]özk.muh.'!B7</f>
        <v>13753</v>
      </c>
      <c r="C7" s="133">
        <f>'[2]özk.muh.'!C7</f>
        <v>395470</v>
      </c>
    </row>
    <row r="8" spans="1:3" s="201" customFormat="1" ht="15" customHeight="1">
      <c r="A8" s="119" t="s">
        <v>323</v>
      </c>
      <c r="B8" s="19">
        <f>'[2]özk.muh.'!B8</f>
        <v>0</v>
      </c>
      <c r="C8" s="133">
        <f>'[2]özk.muh.'!C8</f>
        <v>0</v>
      </c>
    </row>
    <row r="9" spans="1:3" s="201" customFormat="1" ht="15" customHeight="1">
      <c r="A9" s="119" t="s">
        <v>322</v>
      </c>
      <c r="B9" s="19">
        <f>'[2]özk.muh.'!B9</f>
        <v>0</v>
      </c>
      <c r="C9" s="133">
        <f>'[2]özk.muh.'!C9</f>
        <v>0</v>
      </c>
    </row>
    <row r="10" spans="1:3" s="201" customFormat="1" ht="15" customHeight="1">
      <c r="A10" s="119" t="s">
        <v>321</v>
      </c>
      <c r="B10" s="19">
        <f>'[2]özk.muh.'!B10</f>
        <v>0</v>
      </c>
      <c r="C10" s="133">
        <f>'[2]özk.muh.'!C10</f>
        <v>0</v>
      </c>
    </row>
    <row r="11" spans="1:3" s="201" customFormat="1" ht="30" customHeight="1">
      <c r="A11" s="119" t="s">
        <v>320</v>
      </c>
      <c r="B11" s="19">
        <f>'[2]özk.muh.'!B11</f>
        <v>0</v>
      </c>
      <c r="C11" s="133">
        <f>'[2]özk.muh.'!C11</f>
        <v>0</v>
      </c>
    </row>
    <row r="12" spans="1:3" s="201" customFormat="1" ht="30" customHeight="1">
      <c r="A12" s="119" t="s">
        <v>319</v>
      </c>
      <c r="B12" s="19">
        <f>'[2]özk.muh.'!B12</f>
        <v>0</v>
      </c>
      <c r="C12" s="133">
        <f>'[2]özk.muh.'!C12</f>
        <v>0</v>
      </c>
    </row>
    <row r="13" spans="1:3" s="201" customFormat="1" ht="15" customHeight="1">
      <c r="A13" s="119" t="s">
        <v>318</v>
      </c>
      <c r="B13" s="19">
        <f>'[2]özk.muh.'!B13</f>
        <v>0</v>
      </c>
      <c r="C13" s="133">
        <f>'[2]özk.muh.'!C13</f>
        <v>0</v>
      </c>
    </row>
    <row r="14" spans="1:3" s="201" customFormat="1" ht="30.75" customHeight="1">
      <c r="A14" s="119" t="s">
        <v>317</v>
      </c>
      <c r="B14" s="19">
        <f>'[2]özk.muh.'!B14</f>
        <v>145432</v>
      </c>
      <c r="C14" s="133">
        <f>'[2]özk.muh.'!C14</f>
        <v>110274</v>
      </c>
    </row>
    <row r="15" spans="1:3" s="201" customFormat="1" ht="15" customHeight="1">
      <c r="A15" s="119" t="s">
        <v>316</v>
      </c>
      <c r="B15" s="19">
        <f>'[2]özk.muh.'!B15</f>
        <v>12547</v>
      </c>
      <c r="C15" s="133">
        <f>'[2]özk.muh.'!C15</f>
        <v>-73727</v>
      </c>
    </row>
    <row r="16" spans="1:3" s="201" customFormat="1" ht="30" customHeight="1">
      <c r="A16" s="119" t="s">
        <v>315</v>
      </c>
      <c r="B16" s="116">
        <f>'[2]özk.muh.'!B16</f>
        <v>171732</v>
      </c>
      <c r="C16" s="115">
        <f>'[2]özk.muh.'!C16</f>
        <v>432017</v>
      </c>
    </row>
    <row r="17" spans="1:3" s="201" customFormat="1" ht="15" customHeight="1">
      <c r="A17" s="119" t="s">
        <v>314</v>
      </c>
      <c r="B17" s="116">
        <f>'[2]özk.muh.'!B17</f>
        <v>764544</v>
      </c>
      <c r="C17" s="115">
        <f>'[2]özk.muh.'!C17</f>
        <v>940295</v>
      </c>
    </row>
    <row r="18" spans="1:3" ht="15" customHeight="1">
      <c r="A18" s="204" t="s">
        <v>313</v>
      </c>
      <c r="B18" s="23">
        <f>'[2]özk.muh.'!B18</f>
        <v>104734</v>
      </c>
      <c r="C18" s="122">
        <f>'[2]özk.muh.'!C18</f>
        <v>-15710</v>
      </c>
    </row>
    <row r="19" spans="1:3" ht="30" customHeight="1">
      <c r="A19" s="204" t="s">
        <v>312</v>
      </c>
      <c r="B19" s="23">
        <f>'[2]özk.muh.'!B19</f>
        <v>0</v>
      </c>
      <c r="C19" s="122">
        <f>'[2]özk.muh.'!C19</f>
        <v>0</v>
      </c>
    </row>
    <row r="20" spans="1:3" ht="30" customHeight="1">
      <c r="A20" s="204" t="s">
        <v>311</v>
      </c>
      <c r="B20" s="23">
        <f>'[2]özk.muh.'!B20</f>
        <v>0</v>
      </c>
      <c r="C20" s="122">
        <f>'[2]özk.muh.'!C20</f>
        <v>0</v>
      </c>
    </row>
    <row r="21" spans="1:3" ht="15" customHeight="1">
      <c r="A21" s="204" t="s">
        <v>310</v>
      </c>
      <c r="B21" s="23">
        <f>'[2]özk.muh.'!B21</f>
        <v>659810</v>
      </c>
      <c r="C21" s="122">
        <f>'[2]özk.muh.'!C21</f>
        <v>956005</v>
      </c>
    </row>
    <row r="22" spans="1:3" s="201" customFormat="1" ht="15" customHeight="1">
      <c r="A22" s="203" t="s">
        <v>309</v>
      </c>
      <c r="B22" s="175">
        <f>'[2]özk.muh.'!B22</f>
        <v>936276</v>
      </c>
      <c r="C22" s="202">
        <f>'[2]özk.muh.'!C22</f>
        <v>1372312</v>
      </c>
    </row>
    <row r="23" ht="14.25">
      <c r="A23" s="200"/>
    </row>
    <row r="922" ht="14.25">
      <c r="A922" s="162"/>
    </row>
  </sheetData>
  <sheetProtection password="CF27" sheet="1" objects="1" scenarios="1"/>
  <mergeCells count="1">
    <mergeCell ref="B4:C4"/>
  </mergeCells>
  <printOptions horizontalCentered="1"/>
  <pageMargins left="0.7086614173228347" right="0.7086614173228347" top="0.7086614173228347" bottom="0.5905511811023623" header="0.35433070866141736" footer="0.31496062992125984"/>
  <pageSetup horizontalDpi="600" verticalDpi="600" orientation="portrait" paperSize="9" scale="55" r:id="rId3"/>
  <headerFooter alignWithMargins="0">
    <oddHeader>&amp;R&amp;"Times New Roman,Normal"&amp;12EK1-C</oddHeader>
    <oddFooter>&amp;C&amp;"Times New Roman,Normal"&amp;14 4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="80" zoomScaleNormal="8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93.8515625" style="210" customWidth="1"/>
    <col min="2" max="2" width="7.8515625" style="210" customWidth="1"/>
    <col min="3" max="3" width="18.28125" style="210" customWidth="1"/>
    <col min="4" max="4" width="18.421875" style="210" customWidth="1"/>
    <col min="5" max="16384" width="9.140625" style="210" customWidth="1"/>
  </cols>
  <sheetData>
    <row r="1" spans="1:4" ht="12.75" customHeight="1">
      <c r="A1" s="464"/>
      <c r="B1" s="463"/>
      <c r="C1" s="260" t="str">
        <f>+aktif!C4</f>
        <v>BİN TÜRK LİRASI</v>
      </c>
      <c r="D1" s="261"/>
    </row>
    <row r="2" spans="1:4" ht="18" customHeight="1">
      <c r="A2" s="462" t="s">
        <v>822</v>
      </c>
      <c r="B2" s="461"/>
      <c r="C2" s="262"/>
      <c r="D2" s="263"/>
    </row>
    <row r="3" spans="1:4" ht="19.5" customHeight="1">
      <c r="A3" s="224" t="s">
        <v>821</v>
      </c>
      <c r="B3" s="220"/>
      <c r="C3" s="460" t="s">
        <v>670</v>
      </c>
      <c r="D3" s="459" t="s">
        <v>669</v>
      </c>
    </row>
    <row r="4" spans="1:4" ht="22.5" customHeight="1">
      <c r="A4" s="238"/>
      <c r="B4" s="237" t="s">
        <v>446</v>
      </c>
      <c r="C4" s="458" t="str">
        <f>+aktif!$D$6</f>
        <v>(30/09/2010)</v>
      </c>
      <c r="D4" s="147" t="str">
        <f>+özkaynak!A10</f>
        <v>( 30/09/2009)</v>
      </c>
    </row>
    <row r="5" spans="1:4" ht="18.75" customHeight="1">
      <c r="A5" s="236"/>
      <c r="B5" s="235"/>
      <c r="C5" s="457"/>
      <c r="D5" s="453"/>
    </row>
    <row r="6" spans="1:4" ht="15.75">
      <c r="A6" s="224" t="s">
        <v>820</v>
      </c>
      <c r="B6" s="227"/>
      <c r="C6" s="456"/>
      <c r="D6" s="455"/>
    </row>
    <row r="7" spans="1:4" ht="12.75" customHeight="1">
      <c r="A7" s="224"/>
      <c r="B7" s="220"/>
      <c r="C7" s="454"/>
      <c r="D7" s="453"/>
    </row>
    <row r="8" spans="1:4" s="213" customFormat="1" ht="15.75">
      <c r="A8" s="224" t="s">
        <v>819</v>
      </c>
      <c r="B8" s="227"/>
      <c r="C8" s="226">
        <f>IF(ISERROR(C10-C11+C12+C13+C14+C15-C16-C17+C18),"-",C10-C11+C12+C13+C14+C15-C16-C17+C18)</f>
        <v>1943742</v>
      </c>
      <c r="D8" s="230">
        <f>IF(ISERROR(D10-D11+D12+D13+D14+D15-D16-D17+D18),"-",D10-D11+D12+D13+D14+D15-D16-D17+D18)</f>
        <v>2143824</v>
      </c>
    </row>
    <row r="9" spans="1:4" ht="12.75" customHeight="1">
      <c r="A9" s="221"/>
      <c r="B9" s="220"/>
      <c r="C9" s="219"/>
      <c r="D9" s="218"/>
    </row>
    <row r="10" spans="1:4" ht="15">
      <c r="A10" s="221" t="s">
        <v>818</v>
      </c>
      <c r="B10" s="220"/>
      <c r="C10" s="387">
        <v>4521767</v>
      </c>
      <c r="D10" s="451">
        <v>5224199</v>
      </c>
    </row>
    <row r="11" spans="1:4" ht="15">
      <c r="A11" s="221" t="s">
        <v>817</v>
      </c>
      <c r="B11" s="220"/>
      <c r="C11" s="387">
        <v>2474409</v>
      </c>
      <c r="D11" s="451">
        <v>2686890</v>
      </c>
    </row>
    <row r="12" spans="1:4" ht="15">
      <c r="A12" s="221" t="s">
        <v>816</v>
      </c>
      <c r="B12" s="220"/>
      <c r="C12" s="387">
        <v>11306</v>
      </c>
      <c r="D12" s="451">
        <v>11208</v>
      </c>
    </row>
    <row r="13" spans="1:4" ht="15">
      <c r="A13" s="221" t="s">
        <v>815</v>
      </c>
      <c r="B13" s="220"/>
      <c r="C13" s="387">
        <v>308744</v>
      </c>
      <c r="D13" s="451">
        <v>345533</v>
      </c>
    </row>
    <row r="14" spans="1:4" ht="15">
      <c r="A14" s="221" t="s">
        <v>814</v>
      </c>
      <c r="B14" s="220"/>
      <c r="C14" s="387">
        <v>129540</v>
      </c>
      <c r="D14" s="451">
        <v>-145902</v>
      </c>
    </row>
    <row r="15" spans="1:4" ht="15">
      <c r="A15" s="221" t="s">
        <v>813</v>
      </c>
      <c r="B15" s="220"/>
      <c r="C15" s="387">
        <v>414734</v>
      </c>
      <c r="D15" s="451">
        <v>265445</v>
      </c>
    </row>
    <row r="16" spans="1:4" ht="15">
      <c r="A16" s="221" t="s">
        <v>812</v>
      </c>
      <c r="B16" s="220"/>
      <c r="C16" s="387">
        <v>1207546</v>
      </c>
      <c r="D16" s="451">
        <v>851745</v>
      </c>
    </row>
    <row r="17" spans="1:4" ht="15">
      <c r="A17" s="221" t="s">
        <v>811</v>
      </c>
      <c r="B17" s="220"/>
      <c r="C17" s="387">
        <v>200261</v>
      </c>
      <c r="D17" s="451">
        <v>206868</v>
      </c>
    </row>
    <row r="18" spans="1:4" ht="15">
      <c r="A18" s="221" t="s">
        <v>810</v>
      </c>
      <c r="B18" s="229" t="s">
        <v>82</v>
      </c>
      <c r="C18" s="387">
        <v>439867</v>
      </c>
      <c r="D18" s="451">
        <v>188844</v>
      </c>
    </row>
    <row r="19" spans="1:4" ht="12.75" customHeight="1">
      <c r="A19" s="221"/>
      <c r="B19" s="220"/>
      <c r="C19" s="219"/>
      <c r="D19" s="218"/>
    </row>
    <row r="20" spans="1:4" s="213" customFormat="1" ht="15.75">
      <c r="A20" s="224" t="s">
        <v>809</v>
      </c>
      <c r="B20" s="227"/>
      <c r="C20" s="226">
        <f>SUM(C22:C31)</f>
        <v>-1607865</v>
      </c>
      <c r="D20" s="230">
        <f>SUM(D22:D31)</f>
        <v>3870837</v>
      </c>
    </row>
    <row r="21" spans="1:4" ht="12.75" customHeight="1">
      <c r="A21" s="221"/>
      <c r="B21" s="220"/>
      <c r="C21" s="219"/>
      <c r="D21" s="218"/>
    </row>
    <row r="22" spans="1:4" ht="15">
      <c r="A22" s="221" t="s">
        <v>808</v>
      </c>
      <c r="B22" s="220"/>
      <c r="C22" s="387">
        <v>-20011</v>
      </c>
      <c r="D22" s="451">
        <v>294</v>
      </c>
    </row>
    <row r="23" spans="1:4" ht="15">
      <c r="A23" s="221" t="s">
        <v>807</v>
      </c>
      <c r="B23" s="220"/>
      <c r="C23" s="387">
        <v>0</v>
      </c>
      <c r="D23" s="451">
        <v>0</v>
      </c>
    </row>
    <row r="24" spans="1:4" ht="15">
      <c r="A24" s="221" t="s">
        <v>806</v>
      </c>
      <c r="B24" s="220"/>
      <c r="C24" s="387">
        <v>-299160</v>
      </c>
      <c r="D24" s="451">
        <v>85625</v>
      </c>
    </row>
    <row r="25" spans="1:4" ht="15">
      <c r="A25" s="221" t="s">
        <v>805</v>
      </c>
      <c r="B25" s="220"/>
      <c r="C25" s="387">
        <v>-7618091</v>
      </c>
      <c r="D25" s="451">
        <v>-3602436</v>
      </c>
    </row>
    <row r="26" spans="1:4" ht="15">
      <c r="A26" s="221" t="s">
        <v>804</v>
      </c>
      <c r="B26" s="220"/>
      <c r="C26" s="387">
        <v>-79399</v>
      </c>
      <c r="D26" s="451">
        <v>70172</v>
      </c>
    </row>
    <row r="27" spans="1:4" ht="15">
      <c r="A27" s="221" t="s">
        <v>803</v>
      </c>
      <c r="B27" s="220"/>
      <c r="C27" s="387">
        <v>862642</v>
      </c>
      <c r="D27" s="451">
        <v>486855</v>
      </c>
    </row>
    <row r="28" spans="1:4" ht="15">
      <c r="A28" s="221" t="s">
        <v>802</v>
      </c>
      <c r="B28" s="220"/>
      <c r="C28" s="387">
        <v>1956502</v>
      </c>
      <c r="D28" s="451">
        <v>5152556</v>
      </c>
    </row>
    <row r="29" spans="1:4" ht="15">
      <c r="A29" s="221" t="s">
        <v>801</v>
      </c>
      <c r="B29" s="220"/>
      <c r="C29" s="387">
        <v>1158587</v>
      </c>
      <c r="D29" s="451">
        <v>-369168</v>
      </c>
    </row>
    <row r="30" spans="1:4" ht="15">
      <c r="A30" s="221" t="s">
        <v>800</v>
      </c>
      <c r="B30" s="220"/>
      <c r="C30" s="387">
        <v>0</v>
      </c>
      <c r="D30" s="451">
        <v>0</v>
      </c>
    </row>
    <row r="31" spans="1:4" ht="15">
      <c r="A31" s="221" t="s">
        <v>799</v>
      </c>
      <c r="B31" s="229" t="s">
        <v>82</v>
      </c>
      <c r="C31" s="387">
        <v>2431065</v>
      </c>
      <c r="D31" s="451">
        <v>2046939</v>
      </c>
    </row>
    <row r="32" spans="1:4" ht="12.75" customHeight="1">
      <c r="A32" s="221"/>
      <c r="B32" s="228"/>
      <c r="C32" s="219"/>
      <c r="D32" s="218"/>
    </row>
    <row r="33" spans="1:4" s="213" customFormat="1" ht="15.75">
      <c r="A33" s="224" t="s">
        <v>798</v>
      </c>
      <c r="B33" s="227"/>
      <c r="C33" s="226">
        <f>C8+C20</f>
        <v>335877</v>
      </c>
      <c r="D33" s="225">
        <f>D8+D20</f>
        <v>6014661</v>
      </c>
    </row>
    <row r="34" spans="1:4" s="213" customFormat="1" ht="12.75" customHeight="1">
      <c r="A34" s="224"/>
      <c r="B34" s="228"/>
      <c r="C34" s="226"/>
      <c r="D34" s="230"/>
    </row>
    <row r="35" spans="1:4" s="213" customFormat="1" ht="15.75">
      <c r="A35" s="224" t="s">
        <v>797</v>
      </c>
      <c r="B35" s="232"/>
      <c r="C35" s="226"/>
      <c r="D35" s="230"/>
    </row>
    <row r="36" spans="1:4" s="213" customFormat="1" ht="12.75" customHeight="1">
      <c r="A36" s="224"/>
      <c r="B36" s="228"/>
      <c r="C36" s="226"/>
      <c r="D36" s="230"/>
    </row>
    <row r="37" spans="1:4" s="213" customFormat="1" ht="15.75">
      <c r="A37" s="224" t="s">
        <v>796</v>
      </c>
      <c r="B37" s="227"/>
      <c r="C37" s="226">
        <f>IF(ISERROR(-C39+C40-C41+C42-C43+C44-C45+C46+C47),"-",-C39+C40-C41+C42-C43+C44-C45+C46+C47)</f>
        <v>-897660</v>
      </c>
      <c r="D37" s="225">
        <f>IF(ISERROR(-D39+D40-D41+D42-D43+D44-D45+D46+D47),"-",-D39+D40-D41+D42-D43+D44-D45+D46+D47)</f>
        <v>-4855303</v>
      </c>
    </row>
    <row r="38" spans="1:4" ht="12.75" customHeight="1">
      <c r="A38" s="221"/>
      <c r="B38" s="228"/>
      <c r="C38" s="219"/>
      <c r="D38" s="218"/>
    </row>
    <row r="39" spans="1:4" ht="15">
      <c r="A39" s="221" t="s">
        <v>795</v>
      </c>
      <c r="B39" s="220"/>
      <c r="C39" s="387">
        <v>42320</v>
      </c>
      <c r="D39" s="451">
        <v>0</v>
      </c>
    </row>
    <row r="40" spans="1:4" ht="15">
      <c r="A40" s="221" t="s">
        <v>794</v>
      </c>
      <c r="B40" s="220"/>
      <c r="C40" s="387">
        <v>0</v>
      </c>
      <c r="D40" s="451">
        <v>0</v>
      </c>
    </row>
    <row r="41" spans="1:4" ht="15">
      <c r="A41" s="221" t="s">
        <v>793</v>
      </c>
      <c r="B41" s="220"/>
      <c r="C41" s="387">
        <v>49892</v>
      </c>
      <c r="D41" s="451">
        <v>57311</v>
      </c>
    </row>
    <row r="42" spans="1:4" ht="15">
      <c r="A42" s="221" t="s">
        <v>792</v>
      </c>
      <c r="B42" s="220"/>
      <c r="C42" s="387">
        <v>39323</v>
      </c>
      <c r="D42" s="451">
        <v>44236</v>
      </c>
    </row>
    <row r="43" spans="1:4" ht="15">
      <c r="A43" s="452" t="s">
        <v>791</v>
      </c>
      <c r="B43" s="220"/>
      <c r="C43" s="387">
        <v>7006330</v>
      </c>
      <c r="D43" s="451">
        <v>8419749</v>
      </c>
    </row>
    <row r="44" spans="1:4" ht="15">
      <c r="A44" s="452" t="s">
        <v>790</v>
      </c>
      <c r="B44" s="220"/>
      <c r="C44" s="387">
        <v>5394561</v>
      </c>
      <c r="D44" s="451">
        <v>3207373</v>
      </c>
    </row>
    <row r="45" spans="1:4" ht="15">
      <c r="A45" s="221" t="s">
        <v>789</v>
      </c>
      <c r="B45" s="220"/>
      <c r="C45" s="387">
        <v>75502</v>
      </c>
      <c r="D45" s="451">
        <v>118610</v>
      </c>
    </row>
    <row r="46" spans="1:4" ht="15">
      <c r="A46" s="221" t="s">
        <v>788</v>
      </c>
      <c r="B46" s="220"/>
      <c r="C46" s="387">
        <v>856712</v>
      </c>
      <c r="D46" s="451">
        <v>488758</v>
      </c>
    </row>
    <row r="47" spans="1:4" ht="15">
      <c r="A47" s="221" t="s">
        <v>787</v>
      </c>
      <c r="B47" s="229" t="s">
        <v>82</v>
      </c>
      <c r="C47" s="387">
        <v>-14212</v>
      </c>
      <c r="D47" s="451">
        <v>0</v>
      </c>
    </row>
    <row r="48" spans="1:4" ht="12.75" customHeight="1">
      <c r="A48" s="221"/>
      <c r="B48" s="220"/>
      <c r="C48" s="219"/>
      <c r="D48" s="218"/>
    </row>
    <row r="49" spans="1:4" s="213" customFormat="1" ht="15.75">
      <c r="A49" s="224" t="s">
        <v>786</v>
      </c>
      <c r="B49" s="227"/>
      <c r="C49" s="226"/>
      <c r="D49" s="230"/>
    </row>
    <row r="50" spans="1:4" s="213" customFormat="1" ht="12.75" customHeight="1">
      <c r="A50" s="224"/>
      <c r="B50" s="220"/>
      <c r="C50" s="226"/>
      <c r="D50" s="230"/>
    </row>
    <row r="51" spans="1:4" s="213" customFormat="1" ht="15.75">
      <c r="A51" s="224" t="s">
        <v>785</v>
      </c>
      <c r="B51" s="227"/>
      <c r="C51" s="226">
        <f>IF(ISERROR(C53-C54+C55-C56-C57+C58),"-",C53-C54+C55-C56-C57+C58)</f>
        <v>-120765</v>
      </c>
      <c r="D51" s="225">
        <f>IF(ISERROR(D53-D54+D55-D56-D57+D58),"-",D53-D54+D55-D56-D57+D58)</f>
        <v>-16064</v>
      </c>
    </row>
    <row r="52" spans="1:4" ht="12.75" customHeight="1">
      <c r="A52" s="221"/>
      <c r="B52" s="220"/>
      <c r="C52" s="219"/>
      <c r="D52" s="218"/>
    </row>
    <row r="53" spans="1:4" ht="15">
      <c r="A53" s="221" t="s">
        <v>784</v>
      </c>
      <c r="B53" s="220"/>
      <c r="C53" s="387">
        <v>0</v>
      </c>
      <c r="D53" s="451">
        <v>0</v>
      </c>
    </row>
    <row r="54" spans="1:4" ht="15">
      <c r="A54" s="221" t="s">
        <v>783</v>
      </c>
      <c r="B54" s="220"/>
      <c r="C54" s="387">
        <v>0</v>
      </c>
      <c r="D54" s="451">
        <v>0</v>
      </c>
    </row>
    <row r="55" spans="1:4" ht="15">
      <c r="A55" s="221" t="s">
        <v>782</v>
      </c>
      <c r="B55" s="220"/>
      <c r="C55" s="387">
        <v>0</v>
      </c>
      <c r="D55" s="451">
        <v>0</v>
      </c>
    </row>
    <row r="56" spans="1:4" ht="15">
      <c r="A56" s="221" t="s">
        <v>781</v>
      </c>
      <c r="B56" s="220"/>
      <c r="C56" s="387">
        <v>120765</v>
      </c>
      <c r="D56" s="451">
        <v>0</v>
      </c>
    </row>
    <row r="57" spans="1:4" ht="15">
      <c r="A57" s="221" t="s">
        <v>780</v>
      </c>
      <c r="B57" s="220"/>
      <c r="C57" s="387">
        <v>0</v>
      </c>
      <c r="D57" s="451">
        <v>16064</v>
      </c>
    </row>
    <row r="58" spans="1:4" ht="15">
      <c r="A58" s="221" t="s">
        <v>779</v>
      </c>
      <c r="B58" s="229" t="s">
        <v>82</v>
      </c>
      <c r="C58" s="387">
        <v>0</v>
      </c>
      <c r="D58" s="451">
        <v>0</v>
      </c>
    </row>
    <row r="59" spans="1:4" ht="12.75" customHeight="1">
      <c r="A59" s="221"/>
      <c r="B59" s="220"/>
      <c r="C59" s="219"/>
      <c r="D59" s="218"/>
    </row>
    <row r="60" spans="1:4" ht="15">
      <c r="A60" s="221" t="s">
        <v>778</v>
      </c>
      <c r="B60" s="229" t="s">
        <v>82</v>
      </c>
      <c r="C60" s="387">
        <v>12212</v>
      </c>
      <c r="D60" s="451">
        <v>8115</v>
      </c>
    </row>
    <row r="61" spans="1:4" ht="12.75" customHeight="1">
      <c r="A61" s="221"/>
      <c r="B61" s="228"/>
      <c r="C61" s="219"/>
      <c r="D61" s="218"/>
    </row>
    <row r="62" spans="1:4" s="213" customFormat="1" ht="15.75">
      <c r="A62" s="224" t="s">
        <v>777</v>
      </c>
      <c r="B62" s="227"/>
      <c r="C62" s="226">
        <f>IF(ISERROR(C33+C37+C51+C60),"-",C33+C37+C51+C60)</f>
        <v>-670336</v>
      </c>
      <c r="D62" s="225">
        <f>IF(ISERROR(D33+D37+D51+D60),"-",D33+D37+D51+D60)</f>
        <v>1151409</v>
      </c>
    </row>
    <row r="63" spans="1:4" ht="12.75" customHeight="1">
      <c r="A63" s="224"/>
      <c r="B63" s="220"/>
      <c r="C63" s="219"/>
      <c r="D63" s="218"/>
    </row>
    <row r="64" spans="1:4" ht="15">
      <c r="A64" s="221" t="s">
        <v>776</v>
      </c>
      <c r="B64" s="220"/>
      <c r="C64" s="387">
        <v>8191635</v>
      </c>
      <c r="D64" s="451">
        <v>6847846</v>
      </c>
    </row>
    <row r="65" spans="1:4" ht="12.75" customHeight="1">
      <c r="A65" s="221"/>
      <c r="B65" s="220"/>
      <c r="C65" s="219"/>
      <c r="D65" s="218"/>
    </row>
    <row r="66" spans="1:4" s="213" customFormat="1" ht="15.75">
      <c r="A66" s="217" t="s">
        <v>775</v>
      </c>
      <c r="B66" s="216"/>
      <c r="C66" s="215">
        <f>IF(ISERROR(C62+C64),"-",C62+C64)</f>
        <v>7521299</v>
      </c>
      <c r="D66" s="214">
        <f>IF(ISERROR(D62+D64),"-",D62+D64)</f>
        <v>7999255</v>
      </c>
    </row>
    <row r="67" spans="1:4" ht="15">
      <c r="A67" s="450"/>
      <c r="B67" s="449"/>
      <c r="C67" s="449"/>
      <c r="D67" s="449"/>
    </row>
    <row r="68" ht="15"/>
  </sheetData>
  <sheetProtection password="CF27" sheet="1" objects="1" scenarios="1"/>
  <mergeCells count="1">
    <mergeCell ref="C1:D2"/>
  </mergeCells>
  <printOptions horizontalCentered="1" verticalCentered="1"/>
  <pageMargins left="0.5905511811023623" right="0.5905511811023623" top="0.72" bottom="0.7480314960629921" header="0.5511811023622047" footer="0.5118110236220472"/>
  <pageSetup fitToHeight="1" fitToWidth="1" horizontalDpi="600" verticalDpi="600" orientation="portrait" paperSize="9" scale="66" r:id="rId3"/>
  <headerFooter alignWithMargins="0">
    <oddHeader>&amp;R&amp;"Times New Roman,Normal"&amp;12EK1-E</oddHeader>
    <oddFooter>&amp;C&amp;"Times New Roman,Normal"&amp;12 6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82.57421875" style="210" customWidth="1"/>
    <col min="2" max="2" width="7.8515625" style="210" customWidth="1"/>
    <col min="3" max="4" width="20.7109375" style="210" customWidth="1"/>
    <col min="5" max="16384" width="9.140625" style="210" customWidth="1"/>
  </cols>
  <sheetData>
    <row r="1" spans="1:6" ht="12.75" customHeight="1">
      <c r="A1" s="244"/>
      <c r="B1" s="243"/>
      <c r="C1" s="260" t="str">
        <f>+'[2]assets'!C4</f>
        <v>THOUSAND TURKISH LIRA</v>
      </c>
      <c r="D1" s="261"/>
      <c r="E1" s="241"/>
      <c r="F1" s="241"/>
    </row>
    <row r="2" spans="1:6" ht="17.25" customHeight="1">
      <c r="A2" s="242" t="str">
        <f>+'nakit akış tablosu'!$A$1:$A$2</f>
        <v>T.VAKIFLAR BANKASI T.A.O.</v>
      </c>
      <c r="B2" s="235"/>
      <c r="C2" s="262"/>
      <c r="D2" s="263"/>
      <c r="E2" s="241"/>
      <c r="F2" s="241"/>
    </row>
    <row r="3" spans="1:4" ht="18.75" customHeight="1">
      <c r="A3" s="224" t="s">
        <v>373</v>
      </c>
      <c r="B3" s="220"/>
      <c r="C3" s="240" t="s">
        <v>90</v>
      </c>
      <c r="D3" s="239" t="s">
        <v>89</v>
      </c>
    </row>
    <row r="4" spans="1:4" ht="23.25" customHeight="1">
      <c r="A4" s="238"/>
      <c r="B4" s="237" t="s">
        <v>87</v>
      </c>
      <c r="C4" s="150" t="str">
        <f>+'nakit akış tablosu'!C4</f>
        <v>(30/09/2010)</v>
      </c>
      <c r="D4" s="149" t="str">
        <f>+'nakit akış tablosu'!D4</f>
        <v>( 30/09/2009)</v>
      </c>
    </row>
    <row r="5" spans="1:4" ht="18.75" customHeight="1">
      <c r="A5" s="236"/>
      <c r="B5" s="235"/>
      <c r="C5" s="234"/>
      <c r="D5" s="233"/>
    </row>
    <row r="6" spans="1:4" ht="15.75">
      <c r="A6" s="224" t="s">
        <v>372</v>
      </c>
      <c r="B6" s="227"/>
      <c r="C6" s="220"/>
      <c r="D6" s="233"/>
    </row>
    <row r="7" spans="1:4" ht="12.75" customHeight="1">
      <c r="A7" s="224"/>
      <c r="B7" s="220"/>
      <c r="C7" s="220"/>
      <c r="D7" s="233"/>
    </row>
    <row r="8" spans="1:4" s="213" customFormat="1" ht="15.75">
      <c r="A8" s="224" t="s">
        <v>371</v>
      </c>
      <c r="B8" s="227"/>
      <c r="C8" s="226">
        <f>'nakit akış tablosu'!C8</f>
        <v>1943742</v>
      </c>
      <c r="D8" s="230">
        <f>'nakit akış tablosu'!D8</f>
        <v>2143824</v>
      </c>
    </row>
    <row r="9" spans="1:4" ht="12.75" customHeight="1">
      <c r="A9" s="221"/>
      <c r="B9" s="220"/>
      <c r="C9" s="219"/>
      <c r="D9" s="218"/>
    </row>
    <row r="10" spans="1:4" ht="15">
      <c r="A10" s="221" t="s">
        <v>370</v>
      </c>
      <c r="B10" s="220"/>
      <c r="C10" s="223">
        <f>'nakit akış tablosu'!C10</f>
        <v>4521767</v>
      </c>
      <c r="D10" s="222">
        <f>'nakit akış tablosu'!D10</f>
        <v>5224199</v>
      </c>
    </row>
    <row r="11" spans="1:4" ht="15">
      <c r="A11" s="221" t="s">
        <v>369</v>
      </c>
      <c r="B11" s="220"/>
      <c r="C11" s="223">
        <f>'nakit akış tablosu'!C11</f>
        <v>2474409</v>
      </c>
      <c r="D11" s="222">
        <f>'nakit akış tablosu'!D11</f>
        <v>2686890</v>
      </c>
    </row>
    <row r="12" spans="1:4" ht="15">
      <c r="A12" s="221" t="s">
        <v>368</v>
      </c>
      <c r="B12" s="220"/>
      <c r="C12" s="223">
        <f>'nakit akış tablosu'!C12</f>
        <v>11306</v>
      </c>
      <c r="D12" s="222">
        <f>'nakit akış tablosu'!D12</f>
        <v>11208</v>
      </c>
    </row>
    <row r="13" spans="1:4" ht="15">
      <c r="A13" s="221" t="s">
        <v>367</v>
      </c>
      <c r="B13" s="220"/>
      <c r="C13" s="223">
        <f>'nakit akış tablosu'!C13</f>
        <v>308744</v>
      </c>
      <c r="D13" s="222">
        <f>'nakit akış tablosu'!D13</f>
        <v>345533</v>
      </c>
    </row>
    <row r="14" spans="1:4" ht="15">
      <c r="A14" s="221" t="s">
        <v>366</v>
      </c>
      <c r="B14" s="220"/>
      <c r="C14" s="223">
        <f>'nakit akış tablosu'!C14</f>
        <v>129540</v>
      </c>
      <c r="D14" s="222">
        <f>'nakit akış tablosu'!D14</f>
        <v>-145902</v>
      </c>
    </row>
    <row r="15" spans="1:4" ht="15">
      <c r="A15" s="221" t="s">
        <v>365</v>
      </c>
      <c r="B15" s="220"/>
      <c r="C15" s="223">
        <f>'nakit akış tablosu'!C15</f>
        <v>414734</v>
      </c>
      <c r="D15" s="222">
        <f>'nakit akış tablosu'!D15</f>
        <v>265445</v>
      </c>
    </row>
    <row r="16" spans="1:4" ht="15">
      <c r="A16" s="221" t="s">
        <v>364</v>
      </c>
      <c r="B16" s="220"/>
      <c r="C16" s="223">
        <f>'nakit akış tablosu'!C16</f>
        <v>1207546</v>
      </c>
      <c r="D16" s="222">
        <f>'nakit akış tablosu'!D16</f>
        <v>851745</v>
      </c>
    </row>
    <row r="17" spans="1:4" ht="15">
      <c r="A17" s="221" t="s">
        <v>363</v>
      </c>
      <c r="B17" s="220"/>
      <c r="C17" s="223">
        <f>'nakit akış tablosu'!C17</f>
        <v>200261</v>
      </c>
      <c r="D17" s="222">
        <f>'nakit akış tablosu'!D17</f>
        <v>206868</v>
      </c>
    </row>
    <row r="18" spans="1:4" ht="15">
      <c r="A18" s="221" t="s">
        <v>362</v>
      </c>
      <c r="B18" s="229" t="s">
        <v>82</v>
      </c>
      <c r="C18" s="223">
        <f>'nakit akış tablosu'!C18</f>
        <v>439867</v>
      </c>
      <c r="D18" s="222">
        <f>'nakit akış tablosu'!D18</f>
        <v>188844</v>
      </c>
    </row>
    <row r="19" spans="1:4" ht="12.75" customHeight="1">
      <c r="A19" s="221"/>
      <c r="B19" s="220"/>
      <c r="C19" s="219"/>
      <c r="D19" s="218"/>
    </row>
    <row r="20" spans="1:4" s="213" customFormat="1" ht="15.75">
      <c r="A20" s="224" t="s">
        <v>361</v>
      </c>
      <c r="B20" s="227"/>
      <c r="C20" s="226">
        <f>'nakit akış tablosu'!C20</f>
        <v>-1607865</v>
      </c>
      <c r="D20" s="230">
        <f>'nakit akış tablosu'!D20</f>
        <v>3870837</v>
      </c>
    </row>
    <row r="21" spans="1:4" ht="12.75" customHeight="1">
      <c r="A21" s="221"/>
      <c r="B21" s="220"/>
      <c r="C21" s="219"/>
      <c r="D21" s="218"/>
    </row>
    <row r="22" spans="1:4" ht="15">
      <c r="A22" s="221" t="s">
        <v>360</v>
      </c>
      <c r="B22" s="220"/>
      <c r="C22" s="223">
        <f>'nakit akış tablosu'!C22</f>
        <v>-20011</v>
      </c>
      <c r="D22" s="222">
        <f>'nakit akış tablosu'!D22</f>
        <v>294</v>
      </c>
    </row>
    <row r="23" spans="1:4" ht="15">
      <c r="A23" s="221" t="s">
        <v>359</v>
      </c>
      <c r="B23" s="220"/>
      <c r="C23" s="223">
        <f>'nakit akış tablosu'!C23</f>
        <v>0</v>
      </c>
      <c r="D23" s="222">
        <f>'nakit akış tablosu'!D23</f>
        <v>0</v>
      </c>
    </row>
    <row r="24" spans="1:4" ht="15">
      <c r="A24" s="221" t="s">
        <v>358</v>
      </c>
      <c r="B24" s="220"/>
      <c r="C24" s="223">
        <f>'nakit akış tablosu'!C24</f>
        <v>-299160</v>
      </c>
      <c r="D24" s="222">
        <f>'nakit akış tablosu'!D24</f>
        <v>85625</v>
      </c>
    </row>
    <row r="25" spans="1:4" ht="15">
      <c r="A25" s="221" t="s">
        <v>357</v>
      </c>
      <c r="B25" s="220"/>
      <c r="C25" s="223">
        <f>'nakit akış tablosu'!C25</f>
        <v>-7618091</v>
      </c>
      <c r="D25" s="222">
        <f>'nakit akış tablosu'!D25</f>
        <v>-3602436</v>
      </c>
    </row>
    <row r="26" spans="1:4" ht="15">
      <c r="A26" s="221" t="s">
        <v>356</v>
      </c>
      <c r="B26" s="220"/>
      <c r="C26" s="223">
        <f>'nakit akış tablosu'!C26</f>
        <v>-79399</v>
      </c>
      <c r="D26" s="222">
        <f>'nakit akış tablosu'!D26</f>
        <v>70172</v>
      </c>
    </row>
    <row r="27" spans="1:4" ht="15">
      <c r="A27" s="221" t="s">
        <v>355</v>
      </c>
      <c r="B27" s="220"/>
      <c r="C27" s="223">
        <f>'nakit akış tablosu'!C27</f>
        <v>862642</v>
      </c>
      <c r="D27" s="222">
        <f>'nakit akış tablosu'!D27</f>
        <v>486855</v>
      </c>
    </row>
    <row r="28" spans="1:4" ht="15">
      <c r="A28" s="221" t="s">
        <v>354</v>
      </c>
      <c r="B28" s="220"/>
      <c r="C28" s="223">
        <f>'nakit akış tablosu'!C28</f>
        <v>1956502</v>
      </c>
      <c r="D28" s="222">
        <f>'nakit akış tablosu'!D28</f>
        <v>5152556</v>
      </c>
    </row>
    <row r="29" spans="1:4" ht="15">
      <c r="A29" s="221" t="s">
        <v>353</v>
      </c>
      <c r="B29" s="220"/>
      <c r="C29" s="223">
        <f>'nakit akış tablosu'!C29</f>
        <v>1158587</v>
      </c>
      <c r="D29" s="222">
        <f>'nakit akış tablosu'!D29</f>
        <v>-369168</v>
      </c>
    </row>
    <row r="30" spans="1:4" ht="15">
      <c r="A30" s="221" t="s">
        <v>352</v>
      </c>
      <c r="B30" s="220"/>
      <c r="C30" s="223">
        <f>'nakit akış tablosu'!C30</f>
        <v>0</v>
      </c>
      <c r="D30" s="222">
        <f>'nakit akış tablosu'!D30</f>
        <v>0</v>
      </c>
    </row>
    <row r="31" spans="1:4" ht="15">
      <c r="A31" s="221" t="s">
        <v>351</v>
      </c>
      <c r="B31" s="229" t="s">
        <v>82</v>
      </c>
      <c r="C31" s="223">
        <f>'nakit akış tablosu'!C31</f>
        <v>2431065</v>
      </c>
      <c r="D31" s="222">
        <f>'nakit akış tablosu'!D31</f>
        <v>2046939</v>
      </c>
    </row>
    <row r="32" spans="1:4" ht="12.75" customHeight="1">
      <c r="A32" s="221"/>
      <c r="B32" s="228"/>
      <c r="C32" s="219"/>
      <c r="D32" s="218"/>
    </row>
    <row r="33" spans="1:4" s="213" customFormat="1" ht="15.75">
      <c r="A33" s="224" t="s">
        <v>350</v>
      </c>
      <c r="B33" s="227"/>
      <c r="C33" s="226">
        <f>'nakit akış tablosu'!C33</f>
        <v>335877</v>
      </c>
      <c r="D33" s="225">
        <f>'nakit akış tablosu'!D33</f>
        <v>6014661</v>
      </c>
    </row>
    <row r="34" spans="1:4" s="213" customFormat="1" ht="12.75" customHeight="1">
      <c r="A34" s="224"/>
      <c r="B34" s="228"/>
      <c r="C34" s="226"/>
      <c r="D34" s="230"/>
    </row>
    <row r="35" spans="1:4" s="213" customFormat="1" ht="15.75">
      <c r="A35" s="224" t="s">
        <v>349</v>
      </c>
      <c r="B35" s="232"/>
      <c r="C35" s="226"/>
      <c r="D35" s="230"/>
    </row>
    <row r="36" spans="1:4" s="213" customFormat="1" ht="12.75" customHeight="1">
      <c r="A36" s="224"/>
      <c r="B36" s="228"/>
      <c r="C36" s="226"/>
      <c r="D36" s="230"/>
    </row>
    <row r="37" spans="1:4" s="213" customFormat="1" ht="15.75">
      <c r="A37" s="224" t="s">
        <v>348</v>
      </c>
      <c r="B37" s="227"/>
      <c r="C37" s="226">
        <f>'nakit akış tablosu'!C37</f>
        <v>-897660</v>
      </c>
      <c r="D37" s="225">
        <f>'nakit akış tablosu'!D37</f>
        <v>-4855303</v>
      </c>
    </row>
    <row r="38" spans="1:4" ht="12.75" customHeight="1">
      <c r="A38" s="221"/>
      <c r="B38" s="228"/>
      <c r="C38" s="219"/>
      <c r="D38" s="218"/>
    </row>
    <row r="39" spans="1:4" ht="30" customHeight="1">
      <c r="A39" s="231" t="s">
        <v>347</v>
      </c>
      <c r="B39" s="220"/>
      <c r="C39" s="223">
        <f>'nakit akış tablosu'!C39</f>
        <v>42320</v>
      </c>
      <c r="D39" s="222">
        <f>'nakit akış tablosu'!D39</f>
        <v>0</v>
      </c>
    </row>
    <row r="40" spans="1:4" ht="30">
      <c r="A40" s="231" t="s">
        <v>346</v>
      </c>
      <c r="B40" s="220"/>
      <c r="C40" s="223">
        <f>'nakit akış tablosu'!C40</f>
        <v>0</v>
      </c>
      <c r="D40" s="222">
        <f>'nakit akış tablosu'!D40</f>
        <v>0</v>
      </c>
    </row>
    <row r="41" spans="1:4" ht="15">
      <c r="A41" s="221" t="s">
        <v>345</v>
      </c>
      <c r="B41" s="220"/>
      <c r="C41" s="223">
        <f>'nakit akış tablosu'!C41</f>
        <v>49892</v>
      </c>
      <c r="D41" s="222">
        <f>'nakit akış tablosu'!D41</f>
        <v>57311</v>
      </c>
    </row>
    <row r="42" spans="1:4" ht="15">
      <c r="A42" s="221" t="s">
        <v>344</v>
      </c>
      <c r="B42" s="220"/>
      <c r="C42" s="223">
        <f>'nakit akış tablosu'!C42</f>
        <v>39323</v>
      </c>
      <c r="D42" s="222">
        <f>'nakit akış tablosu'!D42</f>
        <v>44236</v>
      </c>
    </row>
    <row r="43" spans="1:4" ht="15">
      <c r="A43" s="221" t="s">
        <v>343</v>
      </c>
      <c r="B43" s="220"/>
      <c r="C43" s="223">
        <f>'nakit akış tablosu'!C43</f>
        <v>7006330</v>
      </c>
      <c r="D43" s="222">
        <f>'nakit akış tablosu'!D43</f>
        <v>8419749</v>
      </c>
    </row>
    <row r="44" spans="1:4" ht="15">
      <c r="A44" s="221" t="s">
        <v>342</v>
      </c>
      <c r="B44" s="220"/>
      <c r="C44" s="223">
        <f>'nakit akış tablosu'!C44</f>
        <v>5394561</v>
      </c>
      <c r="D44" s="222">
        <f>'nakit akış tablosu'!D44</f>
        <v>3207373</v>
      </c>
    </row>
    <row r="45" spans="1:4" ht="15">
      <c r="A45" s="221" t="s">
        <v>341</v>
      </c>
      <c r="B45" s="220"/>
      <c r="C45" s="223">
        <f>'nakit akış tablosu'!C45</f>
        <v>75502</v>
      </c>
      <c r="D45" s="222">
        <f>'nakit akış tablosu'!D45</f>
        <v>118610</v>
      </c>
    </row>
    <row r="46" spans="1:4" ht="15">
      <c r="A46" s="221" t="s">
        <v>340</v>
      </c>
      <c r="B46" s="220"/>
      <c r="C46" s="223">
        <f>'nakit akış tablosu'!C46</f>
        <v>856712</v>
      </c>
      <c r="D46" s="222">
        <f>'nakit akış tablosu'!D46</f>
        <v>488758</v>
      </c>
    </row>
    <row r="47" spans="1:4" ht="15">
      <c r="A47" s="221" t="s">
        <v>339</v>
      </c>
      <c r="B47" s="229" t="s">
        <v>82</v>
      </c>
      <c r="C47" s="223">
        <f>'nakit akış tablosu'!C47</f>
        <v>-14212</v>
      </c>
      <c r="D47" s="222">
        <f>'nakit akış tablosu'!D47</f>
        <v>0</v>
      </c>
    </row>
    <row r="48" spans="1:4" ht="12.75" customHeight="1">
      <c r="A48" s="221"/>
      <c r="B48" s="220"/>
      <c r="C48" s="219"/>
      <c r="D48" s="218"/>
    </row>
    <row r="49" spans="1:4" s="213" customFormat="1" ht="15.75">
      <c r="A49" s="224" t="s">
        <v>338</v>
      </c>
      <c r="B49" s="227"/>
      <c r="C49" s="226"/>
      <c r="D49" s="230"/>
    </row>
    <row r="50" spans="1:4" s="213" customFormat="1" ht="12.75" customHeight="1">
      <c r="A50" s="224"/>
      <c r="B50" s="220"/>
      <c r="C50" s="226"/>
      <c r="D50" s="230"/>
    </row>
    <row r="51" spans="1:4" s="213" customFormat="1" ht="15.75">
      <c r="A51" s="224" t="s">
        <v>337</v>
      </c>
      <c r="B51" s="227"/>
      <c r="C51" s="226">
        <f>'nakit akış tablosu'!C51</f>
        <v>-120765</v>
      </c>
      <c r="D51" s="225">
        <f>'nakit akış tablosu'!D51</f>
        <v>-16064</v>
      </c>
    </row>
    <row r="52" spans="1:4" ht="12.75" customHeight="1">
      <c r="A52" s="221"/>
      <c r="B52" s="220"/>
      <c r="C52" s="219"/>
      <c r="D52" s="218"/>
    </row>
    <row r="53" spans="1:4" ht="15">
      <c r="A53" s="221" t="s">
        <v>336</v>
      </c>
      <c r="B53" s="220"/>
      <c r="C53" s="223">
        <f>'nakit akış tablosu'!C53</f>
        <v>0</v>
      </c>
      <c r="D53" s="222">
        <f>'nakit akış tablosu'!D53</f>
        <v>0</v>
      </c>
    </row>
    <row r="54" spans="1:4" ht="15">
      <c r="A54" s="221" t="s">
        <v>335</v>
      </c>
      <c r="B54" s="220"/>
      <c r="C54" s="223">
        <f>'nakit akış tablosu'!C54</f>
        <v>0</v>
      </c>
      <c r="D54" s="222">
        <f>'nakit akış tablosu'!D54</f>
        <v>0</v>
      </c>
    </row>
    <row r="55" spans="1:4" ht="15">
      <c r="A55" s="221" t="s">
        <v>334</v>
      </c>
      <c r="B55" s="220"/>
      <c r="C55" s="223">
        <f>'nakit akış tablosu'!C55</f>
        <v>0</v>
      </c>
      <c r="D55" s="222">
        <f>'nakit akış tablosu'!D55</f>
        <v>0</v>
      </c>
    </row>
    <row r="56" spans="1:4" ht="15">
      <c r="A56" s="221" t="s">
        <v>333</v>
      </c>
      <c r="B56" s="220"/>
      <c r="C56" s="223">
        <f>'nakit akış tablosu'!C56</f>
        <v>120765</v>
      </c>
      <c r="D56" s="222">
        <f>'nakit akış tablosu'!D56</f>
        <v>0</v>
      </c>
    </row>
    <row r="57" spans="1:4" ht="15">
      <c r="A57" s="221" t="s">
        <v>332</v>
      </c>
      <c r="B57" s="220"/>
      <c r="C57" s="223">
        <f>'nakit akış tablosu'!C57</f>
        <v>0</v>
      </c>
      <c r="D57" s="222">
        <f>'nakit akış tablosu'!D57</f>
        <v>16064</v>
      </c>
    </row>
    <row r="58" spans="1:4" ht="15">
      <c r="A58" s="221" t="s">
        <v>331</v>
      </c>
      <c r="B58" s="229" t="s">
        <v>82</v>
      </c>
      <c r="C58" s="223">
        <f>'nakit akış tablosu'!C58</f>
        <v>0</v>
      </c>
      <c r="D58" s="222">
        <f>'nakit akış tablosu'!D58</f>
        <v>0</v>
      </c>
    </row>
    <row r="59" spans="1:4" ht="12.75" customHeight="1">
      <c r="A59" s="221"/>
      <c r="B59" s="220"/>
      <c r="C59" s="219"/>
      <c r="D59" s="218"/>
    </row>
    <row r="60" spans="1:4" ht="15">
      <c r="A60" s="221" t="s">
        <v>330</v>
      </c>
      <c r="B60" s="229" t="s">
        <v>82</v>
      </c>
      <c r="C60" s="223">
        <f>'nakit akış tablosu'!C60</f>
        <v>12212</v>
      </c>
      <c r="D60" s="222">
        <f>'nakit akış tablosu'!D60</f>
        <v>8115</v>
      </c>
    </row>
    <row r="61" spans="1:4" ht="12.75" customHeight="1">
      <c r="A61" s="221"/>
      <c r="B61" s="228"/>
      <c r="C61" s="219"/>
      <c r="D61" s="218"/>
    </row>
    <row r="62" spans="1:4" s="213" customFormat="1" ht="15.75">
      <c r="A62" s="224" t="s">
        <v>329</v>
      </c>
      <c r="B62" s="227"/>
      <c r="C62" s="226">
        <f>'nakit akış tablosu'!C62</f>
        <v>-670336</v>
      </c>
      <c r="D62" s="225">
        <f>'nakit akış tablosu'!D62</f>
        <v>1151409</v>
      </c>
    </row>
    <row r="63" spans="1:4" ht="12.75" customHeight="1">
      <c r="A63" s="224"/>
      <c r="B63" s="220"/>
      <c r="C63" s="219"/>
      <c r="D63" s="218"/>
    </row>
    <row r="64" spans="1:4" ht="15">
      <c r="A64" s="221" t="s">
        <v>328</v>
      </c>
      <c r="B64" s="220"/>
      <c r="C64" s="223">
        <f>'nakit akış tablosu'!C64</f>
        <v>8191635</v>
      </c>
      <c r="D64" s="222">
        <f>'nakit akış tablosu'!D64</f>
        <v>6847846</v>
      </c>
    </row>
    <row r="65" spans="1:4" ht="12.75" customHeight="1">
      <c r="A65" s="221"/>
      <c r="B65" s="220"/>
      <c r="C65" s="219"/>
      <c r="D65" s="218"/>
    </row>
    <row r="66" spans="1:4" s="213" customFormat="1" ht="15.75">
      <c r="A66" s="217" t="s">
        <v>327</v>
      </c>
      <c r="B66" s="216"/>
      <c r="C66" s="215">
        <f>'nakit akış tablosu'!C66</f>
        <v>7521299</v>
      </c>
      <c r="D66" s="214">
        <f>'nakit akış tablosu'!D66</f>
        <v>7999255</v>
      </c>
    </row>
    <row r="67" spans="1:4" ht="15">
      <c r="A67" s="212"/>
      <c r="B67" s="211"/>
      <c r="C67" s="211"/>
      <c r="D67" s="211"/>
    </row>
  </sheetData>
  <sheetProtection password="CF27" sheet="1" objects="1" scenarios="1"/>
  <mergeCells count="1">
    <mergeCell ref="C1:D2"/>
  </mergeCells>
  <printOptions horizontalCentered="1" verticalCentered="1"/>
  <pageMargins left="0.5905511811023623" right="0.5905511811023623" top="0.7" bottom="0.7480314960629921" header="0.5511811023622047" footer="0.5118110236220472"/>
  <pageSetup fitToHeight="1" fitToWidth="1" horizontalDpi="600" verticalDpi="600" orientation="portrait" paperSize="9" scale="68" r:id="rId1"/>
  <headerFooter alignWithMargins="0">
    <oddHeader>&amp;R&amp;"Times New Roman,Normal"&amp;12Appendix 1-E</oddHeader>
    <oddFooter>&amp;C&amp;"Times New Roman,Normal"&amp;12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BreakPreview" zoomScale="80" zoomScaleNormal="80" zoomScaleSheetLayoutView="80" zoomScalePageLayoutView="0" workbookViewId="0" topLeftCell="A1">
      <selection activeCell="D11" sqref="D11"/>
    </sheetView>
  </sheetViews>
  <sheetFormatPr defaultColWidth="9.140625" defaultRowHeight="15"/>
  <cols>
    <col min="1" max="1" width="64.7109375" style="1" customWidth="1"/>
    <col min="2" max="2" width="6.00390625" style="1" customWidth="1"/>
    <col min="3" max="3" width="14.7109375" style="1" customWidth="1"/>
    <col min="4" max="4" width="14.7109375" style="2" customWidth="1"/>
    <col min="5" max="8" width="14.7109375" style="1" customWidth="1"/>
    <col min="9" max="16384" width="9.140625" style="1" customWidth="1"/>
  </cols>
  <sheetData>
    <row r="1" spans="1:8" ht="21" customHeight="1">
      <c r="A1" s="70" t="s">
        <v>92</v>
      </c>
      <c r="B1" s="69"/>
      <c r="C1" s="69"/>
      <c r="D1" s="69"/>
      <c r="E1" s="68"/>
      <c r="F1" s="68"/>
      <c r="G1" s="68"/>
      <c r="H1" s="67"/>
    </row>
    <row r="2" spans="1:8" ht="15">
      <c r="A2" s="66"/>
      <c r="B2" s="65"/>
      <c r="C2" s="64"/>
      <c r="D2" s="64"/>
      <c r="E2" s="64"/>
      <c r="F2" s="64"/>
      <c r="G2" s="64"/>
      <c r="H2" s="63"/>
    </row>
    <row r="3" spans="1:8" ht="9.75" customHeight="1">
      <c r="A3" s="24"/>
      <c r="B3" s="62"/>
      <c r="C3" s="62"/>
      <c r="D3" s="62"/>
      <c r="E3" s="61"/>
      <c r="F3" s="61"/>
      <c r="G3" s="61"/>
      <c r="H3" s="60"/>
    </row>
    <row r="4" spans="1:8" ht="20.25" customHeight="1">
      <c r="A4" s="59"/>
      <c r="B4" s="58"/>
      <c r="C4" s="245" t="s">
        <v>91</v>
      </c>
      <c r="D4" s="246"/>
      <c r="E4" s="246"/>
      <c r="F4" s="246"/>
      <c r="G4" s="246"/>
      <c r="H4" s="247"/>
    </row>
    <row r="5" spans="1:8" ht="15.75" customHeight="1">
      <c r="A5" s="24"/>
      <c r="B5" s="12"/>
      <c r="C5" s="57"/>
      <c r="D5" s="56" t="s">
        <v>90</v>
      </c>
      <c r="E5" s="46"/>
      <c r="F5" s="56"/>
      <c r="G5" s="56" t="s">
        <v>89</v>
      </c>
      <c r="H5" s="55"/>
    </row>
    <row r="6" spans="1:8" ht="15.75" customHeight="1">
      <c r="A6" s="54" t="s">
        <v>88</v>
      </c>
      <c r="B6" s="13" t="s">
        <v>87</v>
      </c>
      <c r="C6" s="53"/>
      <c r="D6" s="51" t="str">
        <f>+'[1]aktif'!$D$6</f>
        <v>(30/09/2010)</v>
      </c>
      <c r="E6" s="52"/>
      <c r="F6" s="51"/>
      <c r="G6" s="51" t="str">
        <f>+'[1]aktif'!$G$6</f>
        <v>(31/12/2009)</v>
      </c>
      <c r="H6" s="50"/>
    </row>
    <row r="7" spans="1:8" ht="15.75" customHeight="1">
      <c r="A7" s="49"/>
      <c r="B7" s="48"/>
      <c r="C7" s="47" t="s">
        <v>86</v>
      </c>
      <c r="D7" s="46" t="s">
        <v>85</v>
      </c>
      <c r="E7" s="46" t="s">
        <v>84</v>
      </c>
      <c r="F7" s="46" t="s">
        <v>86</v>
      </c>
      <c r="G7" s="46" t="s">
        <v>85</v>
      </c>
      <c r="H7" s="45" t="s">
        <v>84</v>
      </c>
    </row>
    <row r="8" spans="1:8" s="15" customFormat="1" ht="15">
      <c r="A8" s="29" t="s">
        <v>83</v>
      </c>
      <c r="B8" s="44" t="s">
        <v>82</v>
      </c>
      <c r="C8" s="43">
        <f>'[1]aktif'!C8</f>
        <v>2129610</v>
      </c>
      <c r="D8" s="41">
        <f>'[1]aktif'!D8</f>
        <v>1698658</v>
      </c>
      <c r="E8" s="42">
        <f>'[1]aktif'!E8</f>
        <v>3828268</v>
      </c>
      <c r="F8" s="41">
        <f>'[1]aktif'!F8</f>
        <v>1656694</v>
      </c>
      <c r="G8" s="41">
        <f>'[1]aktif'!G8</f>
        <v>1392941</v>
      </c>
      <c r="H8" s="40">
        <f>'[1]aktif'!H8</f>
        <v>3049635</v>
      </c>
    </row>
    <row r="9" spans="1:8" s="35" customFormat="1" ht="30" customHeight="1">
      <c r="A9" s="26" t="s">
        <v>81</v>
      </c>
      <c r="B9" s="39" t="s">
        <v>80</v>
      </c>
      <c r="C9" s="38">
        <f>'[1]aktif'!C9</f>
        <v>35534</v>
      </c>
      <c r="D9" s="37">
        <f>'[1]aktif'!D9</f>
        <v>53985</v>
      </c>
      <c r="E9" s="37">
        <f>'[1]aktif'!E9</f>
        <v>89519</v>
      </c>
      <c r="F9" s="38">
        <f>'[1]aktif'!F9</f>
        <v>698</v>
      </c>
      <c r="G9" s="37">
        <f>'[1]aktif'!G9</f>
        <v>38123</v>
      </c>
      <c r="H9" s="36">
        <f>'[1]aktif'!H9</f>
        <v>38821</v>
      </c>
    </row>
    <row r="10" spans="1:8" ht="14.25">
      <c r="A10" s="24" t="s">
        <v>79</v>
      </c>
      <c r="B10" s="13"/>
      <c r="C10" s="33">
        <f>'[1]aktif'!C10</f>
        <v>35534</v>
      </c>
      <c r="D10" s="11">
        <f>'[1]aktif'!D10</f>
        <v>53985</v>
      </c>
      <c r="E10" s="11">
        <f>'[1]aktif'!E10</f>
        <v>89519</v>
      </c>
      <c r="F10" s="33">
        <f>'[1]aktif'!F10</f>
        <v>698</v>
      </c>
      <c r="G10" s="11">
        <f>'[1]aktif'!G10</f>
        <v>38123</v>
      </c>
      <c r="H10" s="9">
        <f>'[1]aktif'!H10</f>
        <v>38821</v>
      </c>
    </row>
    <row r="11" spans="1:8" ht="14.25">
      <c r="A11" s="24" t="s">
        <v>78</v>
      </c>
      <c r="B11" s="13"/>
      <c r="C11" s="23">
        <f>'[1]aktif'!C11</f>
        <v>0</v>
      </c>
      <c r="D11" s="22">
        <f>'[1]aktif'!D11</f>
        <v>0</v>
      </c>
      <c r="E11" s="11">
        <f>'[1]aktif'!E11</f>
        <v>0</v>
      </c>
      <c r="F11" s="22">
        <f>'[1]aktif'!F11</f>
        <v>0</v>
      </c>
      <c r="G11" s="22">
        <f>'[1]aktif'!G11</f>
        <v>17297</v>
      </c>
      <c r="H11" s="9">
        <f>'[1]aktif'!H11</f>
        <v>17297</v>
      </c>
    </row>
    <row r="12" spans="1:8" ht="14.25">
      <c r="A12" s="24" t="s">
        <v>77</v>
      </c>
      <c r="B12" s="13"/>
      <c r="C12" s="23">
        <f>'[1]aktif'!C12</f>
        <v>0</v>
      </c>
      <c r="D12" s="22">
        <f>'[1]aktif'!D12</f>
        <v>0</v>
      </c>
      <c r="E12" s="11">
        <f>'[1]aktif'!E12</f>
        <v>0</v>
      </c>
      <c r="F12" s="22">
        <f>'[1]aktif'!F12</f>
        <v>0</v>
      </c>
      <c r="G12" s="22">
        <f>'[1]aktif'!G12</f>
        <v>0</v>
      </c>
      <c r="H12" s="9">
        <f>'[1]aktif'!H12</f>
        <v>0</v>
      </c>
    </row>
    <row r="13" spans="1:8" ht="14.25">
      <c r="A13" s="24" t="s">
        <v>76</v>
      </c>
      <c r="B13" s="13"/>
      <c r="C13" s="23">
        <f>'[1]aktif'!C13</f>
        <v>5801</v>
      </c>
      <c r="D13" s="22">
        <f>'[1]aktif'!D13</f>
        <v>53985</v>
      </c>
      <c r="E13" s="11">
        <f>'[1]aktif'!E13</f>
        <v>59786</v>
      </c>
      <c r="F13" s="22">
        <f>'[1]aktif'!F13</f>
        <v>698</v>
      </c>
      <c r="G13" s="22">
        <f>'[1]aktif'!G13</f>
        <v>20826</v>
      </c>
      <c r="H13" s="9">
        <f>'[1]aktif'!H13</f>
        <v>21524</v>
      </c>
    </row>
    <row r="14" spans="1:8" ht="14.25">
      <c r="A14" s="24" t="s">
        <v>75</v>
      </c>
      <c r="B14" s="13"/>
      <c r="C14" s="23">
        <f>'[1]aktif'!C14</f>
        <v>29733</v>
      </c>
      <c r="D14" s="22">
        <f>'[1]aktif'!D14</f>
        <v>0</v>
      </c>
      <c r="E14" s="11">
        <f>'[1]aktif'!E14</f>
        <v>29733</v>
      </c>
      <c r="F14" s="22">
        <f>'[1]aktif'!F14</f>
        <v>0</v>
      </c>
      <c r="G14" s="22">
        <f>'[1]aktif'!G14</f>
        <v>0</v>
      </c>
      <c r="H14" s="9">
        <f>'[1]aktif'!H14</f>
        <v>0</v>
      </c>
    </row>
    <row r="15" spans="1:8" ht="30" customHeight="1">
      <c r="A15" s="34" t="s">
        <v>74</v>
      </c>
      <c r="B15" s="13"/>
      <c r="C15" s="31">
        <f>'[1]aktif'!C15</f>
        <v>0</v>
      </c>
      <c r="D15" s="30">
        <f>'[1]aktif'!D15</f>
        <v>0</v>
      </c>
      <c r="E15" s="11">
        <f>'[1]aktif'!E15</f>
        <v>0</v>
      </c>
      <c r="F15" s="30">
        <f>'[1]aktif'!F15</f>
        <v>0</v>
      </c>
      <c r="G15" s="30">
        <f>'[1]aktif'!G15</f>
        <v>0</v>
      </c>
      <c r="H15" s="9">
        <f>'[1]aktif'!H15</f>
        <v>0</v>
      </c>
    </row>
    <row r="16" spans="1:8" ht="14.25">
      <c r="A16" s="24" t="s">
        <v>73</v>
      </c>
      <c r="B16" s="13"/>
      <c r="C16" s="23">
        <f>'[1]aktif'!C16</f>
        <v>0</v>
      </c>
      <c r="D16" s="22">
        <f>'[1]aktif'!D16</f>
        <v>0</v>
      </c>
      <c r="E16" s="11">
        <f>'[1]aktif'!E16</f>
        <v>0</v>
      </c>
      <c r="F16" s="22">
        <f>'[1]aktif'!F16</f>
        <v>0</v>
      </c>
      <c r="G16" s="22">
        <f>'[1]aktif'!G16</f>
        <v>0</v>
      </c>
      <c r="H16" s="9">
        <f>'[1]aktif'!H16</f>
        <v>0</v>
      </c>
    </row>
    <row r="17" spans="1:8" ht="14.25">
      <c r="A17" s="24" t="s">
        <v>72</v>
      </c>
      <c r="B17" s="13"/>
      <c r="C17" s="23">
        <f>'[1]aktif'!C17</f>
        <v>0</v>
      </c>
      <c r="D17" s="22">
        <f>'[1]aktif'!D17</f>
        <v>0</v>
      </c>
      <c r="E17" s="11">
        <f>'[1]aktif'!E17</f>
        <v>0</v>
      </c>
      <c r="F17" s="22">
        <f>'[1]aktif'!F17</f>
        <v>0</v>
      </c>
      <c r="G17" s="22">
        <f>'[1]aktif'!G17</f>
        <v>0</v>
      </c>
      <c r="H17" s="9">
        <f>'[1]aktif'!H17</f>
        <v>0</v>
      </c>
    </row>
    <row r="18" spans="1:8" ht="14.25">
      <c r="A18" s="24" t="s">
        <v>71</v>
      </c>
      <c r="B18" s="13"/>
      <c r="C18" s="23">
        <f>'[1]aktif'!C18</f>
        <v>0</v>
      </c>
      <c r="D18" s="22">
        <f>'[1]aktif'!D18</f>
        <v>0</v>
      </c>
      <c r="E18" s="11">
        <f>'[1]aktif'!E18</f>
        <v>0</v>
      </c>
      <c r="F18" s="22">
        <f>'[1]aktif'!F18</f>
        <v>0</v>
      </c>
      <c r="G18" s="22">
        <f>'[1]aktif'!G18</f>
        <v>0</v>
      </c>
      <c r="H18" s="9">
        <f>'[1]aktif'!H18</f>
        <v>0</v>
      </c>
    </row>
    <row r="19" spans="1:8" ht="14.25">
      <c r="A19" s="24" t="s">
        <v>70</v>
      </c>
      <c r="B19" s="20"/>
      <c r="C19" s="23">
        <f>'[1]aktif'!C19</f>
        <v>0</v>
      </c>
      <c r="D19" s="22">
        <f>'[1]aktif'!D19</f>
        <v>0</v>
      </c>
      <c r="E19" s="11">
        <f>'[1]aktif'!E19</f>
        <v>0</v>
      </c>
      <c r="F19" s="22">
        <f>'[1]aktif'!F19</f>
        <v>0</v>
      </c>
      <c r="G19" s="22">
        <f>'[1]aktif'!G19</f>
        <v>0</v>
      </c>
      <c r="H19" s="9">
        <f>'[1]aktif'!H19</f>
        <v>0</v>
      </c>
    </row>
    <row r="20" spans="1:8" s="15" customFormat="1" ht="15">
      <c r="A20" s="29" t="s">
        <v>69</v>
      </c>
      <c r="B20" s="20" t="s">
        <v>68</v>
      </c>
      <c r="C20" s="19">
        <f>+'[1]aktif'!C20</f>
        <v>286562</v>
      </c>
      <c r="D20" s="17">
        <f>+'[1]aktif'!D20</f>
        <v>2217138</v>
      </c>
      <c r="E20" s="18">
        <f>+'[1]aktif'!E20</f>
        <v>2503700</v>
      </c>
      <c r="F20" s="19">
        <f>+'[1]aktif'!F20</f>
        <v>245530</v>
      </c>
      <c r="G20" s="17">
        <f>+'[1]aktif'!G20</f>
        <v>2493028</v>
      </c>
      <c r="H20" s="16">
        <f>+'[1]aktif'!H20</f>
        <v>2738558</v>
      </c>
    </row>
    <row r="21" spans="1:8" s="15" customFormat="1" ht="15">
      <c r="A21" s="29" t="s">
        <v>67</v>
      </c>
      <c r="B21" s="20"/>
      <c r="C21" s="25">
        <f>'[1]aktif'!C21</f>
        <v>2486420</v>
      </c>
      <c r="D21" s="18">
        <f>'[1]aktif'!D21</f>
        <v>0</v>
      </c>
      <c r="E21" s="18">
        <f>'[1]aktif'!E21</f>
        <v>2486420</v>
      </c>
      <c r="F21" s="18">
        <f>'[1]aktif'!F21</f>
        <v>3400614</v>
      </c>
      <c r="G21" s="18">
        <f>'[1]aktif'!G21</f>
        <v>0</v>
      </c>
      <c r="H21" s="16">
        <f>'[1]aktif'!H21</f>
        <v>3400614</v>
      </c>
    </row>
    <row r="22" spans="1:8" s="15" customFormat="1" ht="15">
      <c r="A22" s="24" t="s">
        <v>66</v>
      </c>
      <c r="B22" s="20"/>
      <c r="C22" s="23">
        <f>'[1]aktif'!C22</f>
        <v>1835309</v>
      </c>
      <c r="D22" s="22">
        <f>'[1]aktif'!D22</f>
        <v>0</v>
      </c>
      <c r="E22" s="11">
        <f>'[1]aktif'!E22</f>
        <v>1835309</v>
      </c>
      <c r="F22" s="22">
        <f>'[1]aktif'!F22</f>
        <v>3400614</v>
      </c>
      <c r="G22" s="22">
        <f>'[1]aktif'!G22</f>
        <v>0</v>
      </c>
      <c r="H22" s="9">
        <f>'[1]aktif'!H22</f>
        <v>3400614</v>
      </c>
    </row>
    <row r="23" spans="1:8" s="15" customFormat="1" ht="15">
      <c r="A23" s="14" t="s">
        <v>65</v>
      </c>
      <c r="B23" s="20"/>
      <c r="C23" s="23">
        <f>'[1]aktif'!C23</f>
        <v>0</v>
      </c>
      <c r="D23" s="22">
        <f>'[1]aktif'!D23</f>
        <v>0</v>
      </c>
      <c r="E23" s="11">
        <f>'[1]aktif'!E23</f>
        <v>0</v>
      </c>
      <c r="F23" s="22">
        <f>'[1]aktif'!F23</f>
        <v>0</v>
      </c>
      <c r="G23" s="22">
        <f>'[1]aktif'!G23</f>
        <v>0</v>
      </c>
      <c r="H23" s="9">
        <f>'[1]aktif'!H23</f>
        <v>0</v>
      </c>
    </row>
    <row r="24" spans="1:8" s="15" customFormat="1" ht="15">
      <c r="A24" s="32" t="s">
        <v>64</v>
      </c>
      <c r="B24" s="20"/>
      <c r="C24" s="23">
        <f>'[1]aktif'!C24</f>
        <v>651111</v>
      </c>
      <c r="D24" s="22">
        <f>'[1]aktif'!D24</f>
        <v>0</v>
      </c>
      <c r="E24" s="11">
        <f>'[1]aktif'!E24</f>
        <v>651111</v>
      </c>
      <c r="F24" s="22">
        <f>'[1]aktif'!F24</f>
        <v>0</v>
      </c>
      <c r="G24" s="22">
        <f>'[1]aktif'!G24</f>
        <v>0</v>
      </c>
      <c r="H24" s="9">
        <f>'[1]aktif'!H24</f>
        <v>0</v>
      </c>
    </row>
    <row r="25" spans="1:8" s="15" customFormat="1" ht="15">
      <c r="A25" s="29" t="s">
        <v>63</v>
      </c>
      <c r="B25" s="20" t="s">
        <v>62</v>
      </c>
      <c r="C25" s="25">
        <f>'[1]aktif'!C25</f>
        <v>11985686</v>
      </c>
      <c r="D25" s="18">
        <f>'[1]aktif'!D25</f>
        <v>2600860</v>
      </c>
      <c r="E25" s="18">
        <f>'[1]aktif'!E25</f>
        <v>14586546</v>
      </c>
      <c r="F25" s="18">
        <f>'[1]aktif'!F25</f>
        <v>12753102</v>
      </c>
      <c r="G25" s="18">
        <f>'[1]aktif'!G25</f>
        <v>2212777</v>
      </c>
      <c r="H25" s="16">
        <f>'[1]aktif'!H25</f>
        <v>14965879</v>
      </c>
    </row>
    <row r="26" spans="1:8" s="15" customFormat="1" ht="15">
      <c r="A26" s="24" t="s">
        <v>61</v>
      </c>
      <c r="B26" s="20"/>
      <c r="C26" s="23">
        <f>'[1]aktif'!C26</f>
        <v>0</v>
      </c>
      <c r="D26" s="22">
        <f>'[1]aktif'!D26</f>
        <v>10750</v>
      </c>
      <c r="E26" s="11">
        <f>'[1]aktif'!E26</f>
        <v>10750</v>
      </c>
      <c r="F26" s="22">
        <f>'[1]aktif'!F26</f>
        <v>0</v>
      </c>
      <c r="G26" s="22">
        <f>'[1]aktif'!G26</f>
        <v>10750</v>
      </c>
      <c r="H26" s="9">
        <f>'[1]aktif'!H26</f>
        <v>10750</v>
      </c>
    </row>
    <row r="27" spans="1:8" s="15" customFormat="1" ht="15">
      <c r="A27" s="14" t="s">
        <v>60</v>
      </c>
      <c r="B27" s="20"/>
      <c r="C27" s="23">
        <f>'[1]aktif'!C27</f>
        <v>11985686</v>
      </c>
      <c r="D27" s="22">
        <f>'[1]aktif'!D27</f>
        <v>2522052</v>
      </c>
      <c r="E27" s="11">
        <f>'[1]aktif'!E27</f>
        <v>14507738</v>
      </c>
      <c r="F27" s="22">
        <f>'[1]aktif'!F27</f>
        <v>12753102</v>
      </c>
      <c r="G27" s="22">
        <f>'[1]aktif'!G27</f>
        <v>2175301</v>
      </c>
      <c r="H27" s="9">
        <f>'[1]aktif'!H27</f>
        <v>14928403</v>
      </c>
    </row>
    <row r="28" spans="1:8" ht="14.25">
      <c r="A28" s="32" t="s">
        <v>59</v>
      </c>
      <c r="B28" s="20"/>
      <c r="C28" s="23">
        <f>'[1]aktif'!C28</f>
        <v>0</v>
      </c>
      <c r="D28" s="22">
        <f>'[1]aktif'!D28</f>
        <v>68058</v>
      </c>
      <c r="E28" s="11">
        <f>'[1]aktif'!E28</f>
        <v>68058</v>
      </c>
      <c r="F28" s="22">
        <f>'[1]aktif'!F28</f>
        <v>0</v>
      </c>
      <c r="G28" s="22">
        <f>'[1]aktif'!G28</f>
        <v>26726</v>
      </c>
      <c r="H28" s="9">
        <f>'[1]aktif'!H28</f>
        <v>26726</v>
      </c>
    </row>
    <row r="29" spans="1:8" s="15" customFormat="1" ht="15">
      <c r="A29" s="29" t="s">
        <v>58</v>
      </c>
      <c r="B29" s="20" t="s">
        <v>57</v>
      </c>
      <c r="C29" s="25">
        <f>'[1]aktif'!C29</f>
        <v>29186568</v>
      </c>
      <c r="D29" s="18">
        <f>'[1]aktif'!D29</f>
        <v>12229728</v>
      </c>
      <c r="E29" s="18">
        <f>'[1]aktif'!E29</f>
        <v>41416296</v>
      </c>
      <c r="F29" s="18">
        <f>'[1]aktif'!F29</f>
        <v>23761896</v>
      </c>
      <c r="G29" s="18">
        <f>'[1]aktif'!G29</f>
        <v>10810759</v>
      </c>
      <c r="H29" s="16">
        <f>'[1]aktif'!H29</f>
        <v>34572655</v>
      </c>
    </row>
    <row r="30" spans="1:8" ht="14.25">
      <c r="A30" s="24" t="s">
        <v>56</v>
      </c>
      <c r="B30" s="13"/>
      <c r="C30" s="33">
        <f>'[1]aktif'!C30</f>
        <v>29091272</v>
      </c>
      <c r="D30" s="11">
        <f>'[1]aktif'!D30</f>
        <v>12229728</v>
      </c>
      <c r="E30" s="33">
        <f>'[1]aktif'!E30</f>
        <v>41321000</v>
      </c>
      <c r="F30" s="11">
        <f>'[1]aktif'!F30</f>
        <v>23627978</v>
      </c>
      <c r="G30" s="33">
        <f>'[1]aktif'!G30</f>
        <v>10810759</v>
      </c>
      <c r="H30" s="11">
        <f>'[1]aktif'!H30</f>
        <v>34438737</v>
      </c>
    </row>
    <row r="31" spans="1:8" ht="14.25">
      <c r="A31" s="32" t="s">
        <v>55</v>
      </c>
      <c r="B31" s="13"/>
      <c r="C31" s="23">
        <f>'[1]aktif'!C31</f>
        <v>948160</v>
      </c>
      <c r="D31" s="22">
        <f>'[1]aktif'!D31</f>
        <v>194070</v>
      </c>
      <c r="E31" s="11">
        <f>'[1]aktif'!E31</f>
        <v>1142230</v>
      </c>
      <c r="F31" s="22">
        <f>'[1]aktif'!F31</f>
        <v>440589</v>
      </c>
      <c r="G31" s="22">
        <f>'[1]aktif'!G31</f>
        <v>148790</v>
      </c>
      <c r="H31" s="9">
        <f>'[1]aktif'!H31</f>
        <v>589379</v>
      </c>
    </row>
    <row r="32" spans="1:8" ht="14.25">
      <c r="A32" s="24" t="s">
        <v>54</v>
      </c>
      <c r="B32" s="13"/>
      <c r="C32" s="23">
        <f>'[1]aktif'!C32</f>
        <v>0</v>
      </c>
      <c r="D32" s="22">
        <f>'[1]aktif'!D32</f>
        <v>0</v>
      </c>
      <c r="E32" s="11">
        <f>'[1]aktif'!E32</f>
        <v>0</v>
      </c>
      <c r="F32" s="22">
        <f>'[1]aktif'!F32</f>
        <v>0</v>
      </c>
      <c r="G32" s="22">
        <f>'[1]aktif'!G32</f>
        <v>0</v>
      </c>
      <c r="H32" s="9">
        <f>'[1]aktif'!H32</f>
        <v>0</v>
      </c>
    </row>
    <row r="33" spans="1:8" ht="14.25">
      <c r="A33" s="32" t="s">
        <v>53</v>
      </c>
      <c r="B33" s="13"/>
      <c r="C33" s="23">
        <f>'[1]aktif'!C33</f>
        <v>28143112</v>
      </c>
      <c r="D33" s="22">
        <f>'[1]aktif'!D33</f>
        <v>12035658</v>
      </c>
      <c r="E33" s="11">
        <f>'[1]aktif'!E33</f>
        <v>40178770</v>
      </c>
      <c r="F33" s="22">
        <f>'[1]aktif'!F33</f>
        <v>23187389</v>
      </c>
      <c r="G33" s="22">
        <f>'[1]aktif'!G33</f>
        <v>10661969</v>
      </c>
      <c r="H33" s="9">
        <f>'[1]aktif'!H33</f>
        <v>33849358</v>
      </c>
    </row>
    <row r="34" spans="1:8" ht="14.25">
      <c r="A34" s="24" t="s">
        <v>52</v>
      </c>
      <c r="B34" s="13"/>
      <c r="C34" s="23">
        <f>'[1]aktif'!C34</f>
        <v>2304067</v>
      </c>
      <c r="D34" s="22">
        <f>'[1]aktif'!D34</f>
        <v>0</v>
      </c>
      <c r="E34" s="11">
        <f>'[1]aktif'!E34</f>
        <v>2304067</v>
      </c>
      <c r="F34" s="22">
        <f>'[1]aktif'!F34</f>
        <v>2118967</v>
      </c>
      <c r="G34" s="22">
        <f>'[1]aktif'!G34</f>
        <v>0</v>
      </c>
      <c r="H34" s="9">
        <f>'[1]aktif'!H34</f>
        <v>2118967</v>
      </c>
    </row>
    <row r="35" spans="1:8" ht="14.25">
      <c r="A35" s="24" t="s">
        <v>51</v>
      </c>
      <c r="B35" s="13"/>
      <c r="C35" s="23">
        <f>'[1]aktif'!C35</f>
        <v>2208771</v>
      </c>
      <c r="D35" s="22">
        <f>'[1]aktif'!D35</f>
        <v>0</v>
      </c>
      <c r="E35" s="11">
        <f>'[1]aktif'!E35</f>
        <v>2208771</v>
      </c>
      <c r="F35" s="22">
        <f>'[1]aktif'!F35</f>
        <v>1985049</v>
      </c>
      <c r="G35" s="22">
        <f>'[1]aktif'!G35</f>
        <v>0</v>
      </c>
      <c r="H35" s="9">
        <f>'[1]aktif'!H35</f>
        <v>1985049</v>
      </c>
    </row>
    <row r="36" spans="1:8" s="15" customFormat="1" ht="15">
      <c r="A36" s="29" t="s">
        <v>50</v>
      </c>
      <c r="B36" s="20"/>
      <c r="C36" s="19">
        <f>'[1]aktif'!C36</f>
        <v>0</v>
      </c>
      <c r="D36" s="17">
        <f>'[1]aktif'!D36</f>
        <v>0</v>
      </c>
      <c r="E36" s="18">
        <f>'[1]aktif'!E36</f>
        <v>0</v>
      </c>
      <c r="F36" s="19">
        <f>'[1]aktif'!F36</f>
        <v>0</v>
      </c>
      <c r="G36" s="17">
        <f>'[1]aktif'!G36</f>
        <v>0</v>
      </c>
      <c r="H36" s="16">
        <f>'[1]aktif'!H36</f>
        <v>0</v>
      </c>
    </row>
    <row r="37" spans="1:8" s="15" customFormat="1" ht="15">
      <c r="A37" s="29" t="s">
        <v>49</v>
      </c>
      <c r="B37" s="20" t="s">
        <v>48</v>
      </c>
      <c r="C37" s="25">
        <f>'[1]aktif'!C37</f>
        <v>3053626</v>
      </c>
      <c r="D37" s="18">
        <f>'[1]aktif'!D37</f>
        <v>1315386</v>
      </c>
      <c r="E37" s="18">
        <f>'[1]aktif'!E37</f>
        <v>4369012</v>
      </c>
      <c r="F37" s="25">
        <f>'[1]aktif'!F37</f>
        <v>2075831</v>
      </c>
      <c r="G37" s="18">
        <f>'[1]aktif'!G37</f>
        <v>1422642</v>
      </c>
      <c r="H37" s="16">
        <f>'[1]aktif'!H37</f>
        <v>3498473</v>
      </c>
    </row>
    <row r="38" spans="1:8" ht="14.25">
      <c r="A38" s="24" t="s">
        <v>47</v>
      </c>
      <c r="B38" s="13"/>
      <c r="C38" s="23">
        <f>'[1]aktif'!C38</f>
        <v>3053626</v>
      </c>
      <c r="D38" s="22">
        <f>'[1]aktif'!D38</f>
        <v>1267525</v>
      </c>
      <c r="E38" s="11">
        <f>'[1]aktif'!E38</f>
        <v>4321151</v>
      </c>
      <c r="F38" s="23">
        <f>'[1]aktif'!F38</f>
        <v>2075831</v>
      </c>
      <c r="G38" s="22">
        <f>'[1]aktif'!G38</f>
        <v>1386876</v>
      </c>
      <c r="H38" s="9">
        <f>'[1]aktif'!H38</f>
        <v>3462707</v>
      </c>
    </row>
    <row r="39" spans="1:8" ht="14.25">
      <c r="A39" s="24" t="s">
        <v>46</v>
      </c>
      <c r="B39" s="13"/>
      <c r="C39" s="23">
        <f>'[1]aktif'!C39</f>
        <v>0</v>
      </c>
      <c r="D39" s="22">
        <f>'[1]aktif'!D39</f>
        <v>47861</v>
      </c>
      <c r="E39" s="11">
        <f>'[1]aktif'!E39</f>
        <v>47861</v>
      </c>
      <c r="F39" s="22">
        <f>'[1]aktif'!F39</f>
        <v>0</v>
      </c>
      <c r="G39" s="22">
        <f>'[1]aktif'!G39</f>
        <v>35766</v>
      </c>
      <c r="H39" s="9">
        <f>'[1]aktif'!H39</f>
        <v>35766</v>
      </c>
    </row>
    <row r="40" spans="1:8" s="15" customFormat="1" ht="15">
      <c r="A40" s="29" t="s">
        <v>45</v>
      </c>
      <c r="B40" s="20" t="s">
        <v>44</v>
      </c>
      <c r="C40" s="25">
        <f>'[1]aktif'!C40</f>
        <v>192253</v>
      </c>
      <c r="D40" s="18">
        <f>'[1]aktif'!D40</f>
        <v>0</v>
      </c>
      <c r="E40" s="18">
        <f>'[1]aktif'!E40</f>
        <v>192253</v>
      </c>
      <c r="F40" s="18">
        <f>'[1]aktif'!F40</f>
        <v>142008</v>
      </c>
      <c r="G40" s="18">
        <f>'[1]aktif'!G40</f>
        <v>0</v>
      </c>
      <c r="H40" s="16">
        <f>'[1]aktif'!H40</f>
        <v>142008</v>
      </c>
    </row>
    <row r="41" spans="1:8" ht="14.25">
      <c r="A41" s="24" t="s">
        <v>43</v>
      </c>
      <c r="B41" s="13"/>
      <c r="C41" s="23">
        <f>'[1]aktif'!C41</f>
        <v>0</v>
      </c>
      <c r="D41" s="22">
        <f>'[1]aktif'!D41</f>
        <v>0</v>
      </c>
      <c r="E41" s="11">
        <f>'[1]aktif'!E41</f>
        <v>0</v>
      </c>
      <c r="F41" s="22">
        <f>'[1]aktif'!F41</f>
        <v>0</v>
      </c>
      <c r="G41" s="22">
        <f>'[1]aktif'!G41</f>
        <v>0</v>
      </c>
      <c r="H41" s="9">
        <f>'[1]aktif'!H41</f>
        <v>0</v>
      </c>
    </row>
    <row r="42" spans="1:8" ht="14.25">
      <c r="A42" s="24" t="s">
        <v>42</v>
      </c>
      <c r="B42" s="13"/>
      <c r="C42" s="31">
        <f>'[1]aktif'!C42</f>
        <v>192253</v>
      </c>
      <c r="D42" s="30">
        <f>'[1]aktif'!D42</f>
        <v>0</v>
      </c>
      <c r="E42" s="11">
        <f>'[1]aktif'!E42</f>
        <v>192253</v>
      </c>
      <c r="F42" s="30">
        <f>'[1]aktif'!F42</f>
        <v>142008</v>
      </c>
      <c r="G42" s="30">
        <f>'[1]aktif'!G42</f>
        <v>0</v>
      </c>
      <c r="H42" s="9">
        <f>'[1]aktif'!H42</f>
        <v>142008</v>
      </c>
    </row>
    <row r="43" spans="1:8" ht="14.25">
      <c r="A43" s="24" t="s">
        <v>41</v>
      </c>
      <c r="B43" s="13"/>
      <c r="C43" s="23">
        <f>'[1]aktif'!C43</f>
        <v>184660</v>
      </c>
      <c r="D43" s="22">
        <f>'[1]aktif'!D43</f>
        <v>0</v>
      </c>
      <c r="E43" s="11">
        <f>'[1]aktif'!E43</f>
        <v>184660</v>
      </c>
      <c r="F43" s="22">
        <f>'[1]aktif'!F43</f>
        <v>134414</v>
      </c>
      <c r="G43" s="22">
        <f>'[1]aktif'!G43</f>
        <v>0</v>
      </c>
      <c r="H43" s="9">
        <f>'[1]aktif'!H43</f>
        <v>134414</v>
      </c>
    </row>
    <row r="44" spans="1:8" ht="14.25">
      <c r="A44" s="24" t="s">
        <v>40</v>
      </c>
      <c r="B44" s="13"/>
      <c r="C44" s="23">
        <f>'[1]aktif'!C44</f>
        <v>7593</v>
      </c>
      <c r="D44" s="22">
        <f>'[1]aktif'!D44</f>
        <v>0</v>
      </c>
      <c r="E44" s="11">
        <f>'[1]aktif'!E44</f>
        <v>7593</v>
      </c>
      <c r="F44" s="22">
        <f>'[1]aktif'!F44</f>
        <v>7594</v>
      </c>
      <c r="G44" s="22">
        <f>'[1]aktif'!G44</f>
        <v>0</v>
      </c>
      <c r="H44" s="9">
        <f>'[1]aktif'!H44</f>
        <v>7594</v>
      </c>
    </row>
    <row r="45" spans="1:8" s="15" customFormat="1" ht="15">
      <c r="A45" s="29" t="s">
        <v>39</v>
      </c>
      <c r="B45" s="20" t="s">
        <v>38</v>
      </c>
      <c r="C45" s="25">
        <f>'[1]aktif'!C45</f>
        <v>530680</v>
      </c>
      <c r="D45" s="18">
        <f>'[1]aktif'!D45</f>
        <v>150015</v>
      </c>
      <c r="E45" s="18">
        <f>'[1]aktif'!E45</f>
        <v>680695</v>
      </c>
      <c r="F45" s="18">
        <f>'[1]aktif'!F45</f>
        <v>446091</v>
      </c>
      <c r="G45" s="18">
        <f>'[1]aktif'!G45</f>
        <v>100158</v>
      </c>
      <c r="H45" s="16">
        <f>'[1]aktif'!H45</f>
        <v>546249</v>
      </c>
    </row>
    <row r="46" spans="1:8" ht="14.25">
      <c r="A46" s="24" t="s">
        <v>37</v>
      </c>
      <c r="B46" s="13"/>
      <c r="C46" s="23">
        <f>'[1]aktif'!C46</f>
        <v>390140</v>
      </c>
      <c r="D46" s="22">
        <f>'[1]aktif'!D46</f>
        <v>150015</v>
      </c>
      <c r="E46" s="11">
        <f>'[1]aktif'!E46</f>
        <v>540155</v>
      </c>
      <c r="F46" s="22">
        <f>'[1]aktif'!F46</f>
        <v>301369</v>
      </c>
      <c r="G46" s="22">
        <f>'[1]aktif'!G46</f>
        <v>100158</v>
      </c>
      <c r="H46" s="9">
        <f>'[1]aktif'!H46</f>
        <v>401527</v>
      </c>
    </row>
    <row r="47" spans="1:8" ht="14.25">
      <c r="A47" s="24" t="s">
        <v>36</v>
      </c>
      <c r="B47" s="13"/>
      <c r="C47" s="23">
        <f>'[1]aktif'!C47</f>
        <v>140540</v>
      </c>
      <c r="D47" s="22">
        <f>'[1]aktif'!D47</f>
        <v>0</v>
      </c>
      <c r="E47" s="11">
        <f>'[1]aktif'!E47</f>
        <v>140540</v>
      </c>
      <c r="F47" s="22">
        <f>'[1]aktif'!F47</f>
        <v>144722</v>
      </c>
      <c r="G47" s="22">
        <f>'[1]aktif'!G47</f>
        <v>0</v>
      </c>
      <c r="H47" s="9">
        <f>'[1]aktif'!H47</f>
        <v>144722</v>
      </c>
    </row>
    <row r="48" spans="1:8" s="15" customFormat="1" ht="15">
      <c r="A48" s="29" t="s">
        <v>35</v>
      </c>
      <c r="B48" s="20" t="s">
        <v>34</v>
      </c>
      <c r="C48" s="28">
        <f>'[1]aktif'!C48</f>
        <v>0</v>
      </c>
      <c r="D48" s="27">
        <f>'[1]aktif'!D48</f>
        <v>0</v>
      </c>
      <c r="E48" s="18">
        <f>'[1]aktif'!E48</f>
        <v>0</v>
      </c>
      <c r="F48" s="27">
        <f>'[1]aktif'!F48</f>
        <v>0</v>
      </c>
      <c r="G48" s="27">
        <f>'[1]aktif'!G48</f>
        <v>0</v>
      </c>
      <c r="H48" s="16">
        <f>'[1]aktif'!H48</f>
        <v>0</v>
      </c>
    </row>
    <row r="49" spans="1:8" s="15" customFormat="1" ht="15">
      <c r="A49" s="24" t="s">
        <v>33</v>
      </c>
      <c r="B49" s="20"/>
      <c r="C49" s="23">
        <f>'[1]aktif'!C49</f>
        <v>0</v>
      </c>
      <c r="D49" s="22">
        <f>'[1]aktif'!D49</f>
        <v>0</v>
      </c>
      <c r="E49" s="11">
        <f>'[1]aktif'!E49</f>
        <v>0</v>
      </c>
      <c r="F49" s="22">
        <f>'[1]aktif'!F49</f>
        <v>0</v>
      </c>
      <c r="G49" s="22">
        <f>'[1]aktif'!G49</f>
        <v>0</v>
      </c>
      <c r="H49" s="9">
        <f>'[1]aktif'!H49</f>
        <v>0</v>
      </c>
    </row>
    <row r="50" spans="1:8" s="15" customFormat="1" ht="15">
      <c r="A50" s="24" t="s">
        <v>32</v>
      </c>
      <c r="B50" s="20"/>
      <c r="C50" s="31">
        <f>'[1]aktif'!C50</f>
        <v>0</v>
      </c>
      <c r="D50" s="30">
        <f>'[1]aktif'!D50</f>
        <v>0</v>
      </c>
      <c r="E50" s="11">
        <f>'[1]aktif'!E50</f>
        <v>0</v>
      </c>
      <c r="F50" s="30">
        <f>'[1]aktif'!F50</f>
        <v>0</v>
      </c>
      <c r="G50" s="30">
        <f>'[1]aktif'!G50</f>
        <v>0</v>
      </c>
      <c r="H50" s="9">
        <f>'[1]aktif'!H50</f>
        <v>0</v>
      </c>
    </row>
    <row r="51" spans="1:8" s="15" customFormat="1" ht="15">
      <c r="A51" s="24" t="s">
        <v>31</v>
      </c>
      <c r="B51" s="20"/>
      <c r="C51" s="23">
        <f>'[1]aktif'!C51</f>
        <v>0</v>
      </c>
      <c r="D51" s="22">
        <f>'[1]aktif'!D51</f>
        <v>0</v>
      </c>
      <c r="E51" s="11">
        <f>'[1]aktif'!E51</f>
        <v>0</v>
      </c>
      <c r="F51" s="22">
        <f>'[1]aktif'!F51</f>
        <v>0</v>
      </c>
      <c r="G51" s="22">
        <f>'[1]aktif'!G51</f>
        <v>0</v>
      </c>
      <c r="H51" s="9">
        <f>'[1]aktif'!H51</f>
        <v>0</v>
      </c>
    </row>
    <row r="52" spans="1:8" s="15" customFormat="1" ht="15">
      <c r="A52" s="24" t="s">
        <v>30</v>
      </c>
      <c r="B52" s="20"/>
      <c r="C52" s="23">
        <f>'[1]aktif'!C52</f>
        <v>0</v>
      </c>
      <c r="D52" s="22">
        <f>'[1]aktif'!D52</f>
        <v>0</v>
      </c>
      <c r="E52" s="11">
        <f>'[1]aktif'!E52</f>
        <v>0</v>
      </c>
      <c r="F52" s="22">
        <f>'[1]aktif'!F52</f>
        <v>0</v>
      </c>
      <c r="G52" s="22">
        <f>'[1]aktif'!G52</f>
        <v>0</v>
      </c>
      <c r="H52" s="9">
        <f>'[1]aktif'!H52</f>
        <v>0</v>
      </c>
    </row>
    <row r="53" spans="1:8" s="15" customFormat="1" ht="15">
      <c r="A53" s="29" t="s">
        <v>29</v>
      </c>
      <c r="B53" s="20" t="s">
        <v>28</v>
      </c>
      <c r="C53" s="25">
        <f>'[1]aktif'!C53</f>
        <v>0</v>
      </c>
      <c r="D53" s="18">
        <f>'[1]aktif'!D53</f>
        <v>0</v>
      </c>
      <c r="E53" s="18">
        <f>'[1]aktif'!E53</f>
        <v>0</v>
      </c>
      <c r="F53" s="18">
        <f>'[1]aktif'!F53</f>
        <v>0</v>
      </c>
      <c r="G53" s="18">
        <f>'[1]aktif'!G53</f>
        <v>0</v>
      </c>
      <c r="H53" s="16">
        <f>'[1]aktif'!H53</f>
        <v>0</v>
      </c>
    </row>
    <row r="54" spans="1:8" ht="14.25">
      <c r="A54" s="24" t="s">
        <v>27</v>
      </c>
      <c r="B54" s="13"/>
      <c r="C54" s="23">
        <f>'[1]aktif'!C54</f>
        <v>0</v>
      </c>
      <c r="D54" s="22">
        <f>'[1]aktif'!D54</f>
        <v>0</v>
      </c>
      <c r="E54" s="11">
        <f>'[1]aktif'!E54</f>
        <v>0</v>
      </c>
      <c r="F54" s="22">
        <f>'[1]aktif'!F54</f>
        <v>0</v>
      </c>
      <c r="G54" s="22">
        <f>'[1]aktif'!G54</f>
        <v>0</v>
      </c>
      <c r="H54" s="9">
        <f>'[1]aktif'!H54</f>
        <v>0</v>
      </c>
    </row>
    <row r="55" spans="1:8" ht="14.25">
      <c r="A55" s="24" t="s">
        <v>26</v>
      </c>
      <c r="B55" s="13"/>
      <c r="C55" s="23">
        <f>'[1]aktif'!C55</f>
        <v>0</v>
      </c>
      <c r="D55" s="22">
        <f>'[1]aktif'!D55</f>
        <v>0</v>
      </c>
      <c r="E55" s="11">
        <f>'[1]aktif'!E55</f>
        <v>0</v>
      </c>
      <c r="F55" s="22">
        <f>'[1]aktif'!F55</f>
        <v>0</v>
      </c>
      <c r="G55" s="22">
        <f>'[1]aktif'!G55</f>
        <v>0</v>
      </c>
      <c r="H55" s="9">
        <f>'[1]aktif'!H55</f>
        <v>0</v>
      </c>
    </row>
    <row r="56" spans="1:8" ht="14.25">
      <c r="A56" s="24" t="s">
        <v>25</v>
      </c>
      <c r="B56" s="13"/>
      <c r="C56" s="23">
        <f>'[1]aktif'!C56</f>
        <v>0</v>
      </c>
      <c r="D56" s="22">
        <f>'[1]aktif'!D56</f>
        <v>0</v>
      </c>
      <c r="E56" s="11">
        <f>'[1]aktif'!E56</f>
        <v>0</v>
      </c>
      <c r="F56" s="22">
        <f>'[1]aktif'!F56</f>
        <v>0</v>
      </c>
      <c r="G56" s="22">
        <f>'[1]aktif'!G56</f>
        <v>0</v>
      </c>
      <c r="H56" s="9">
        <f>'[1]aktif'!H56</f>
        <v>0</v>
      </c>
    </row>
    <row r="57" spans="1:8" ht="14.25">
      <c r="A57" s="24" t="s">
        <v>24</v>
      </c>
      <c r="B57" s="13"/>
      <c r="C57" s="23">
        <f>'[1]aktif'!C57</f>
        <v>0</v>
      </c>
      <c r="D57" s="22">
        <f>'[1]aktif'!D57</f>
        <v>0</v>
      </c>
      <c r="E57" s="11">
        <f>'[1]aktif'!E57</f>
        <v>0</v>
      </c>
      <c r="F57" s="22">
        <f>'[1]aktif'!F57</f>
        <v>0</v>
      </c>
      <c r="G57" s="22">
        <f>'[1]aktif'!G57</f>
        <v>0</v>
      </c>
      <c r="H57" s="9">
        <f>'[1]aktif'!H57</f>
        <v>0</v>
      </c>
    </row>
    <row r="58" spans="1:8" s="15" customFormat="1" ht="15">
      <c r="A58" s="29" t="s">
        <v>23</v>
      </c>
      <c r="B58" s="20" t="s">
        <v>22</v>
      </c>
      <c r="C58" s="25">
        <f>'[1]aktif'!C58</f>
        <v>0</v>
      </c>
      <c r="D58" s="18">
        <f>'[1]aktif'!D58</f>
        <v>0</v>
      </c>
      <c r="E58" s="18">
        <f>'[1]aktif'!E58</f>
        <v>0</v>
      </c>
      <c r="F58" s="18">
        <f>'[1]aktif'!F58</f>
        <v>0</v>
      </c>
      <c r="G58" s="18">
        <f>'[1]aktif'!G58</f>
        <v>0</v>
      </c>
      <c r="H58" s="16">
        <f>'[1]aktif'!H58</f>
        <v>0</v>
      </c>
    </row>
    <row r="59" spans="1:8" s="15" customFormat="1" ht="15">
      <c r="A59" s="24" t="s">
        <v>21</v>
      </c>
      <c r="B59" s="13"/>
      <c r="C59" s="23">
        <f>'[1]aktif'!C59</f>
        <v>0</v>
      </c>
      <c r="D59" s="22">
        <f>'[1]aktif'!D59</f>
        <v>0</v>
      </c>
      <c r="E59" s="11">
        <f>'[1]aktif'!E59</f>
        <v>0</v>
      </c>
      <c r="F59" s="22">
        <f>'[1]aktif'!F59</f>
        <v>0</v>
      </c>
      <c r="G59" s="22">
        <f>'[1]aktif'!G59</f>
        <v>0</v>
      </c>
      <c r="H59" s="9">
        <f>'[1]aktif'!H59</f>
        <v>0</v>
      </c>
    </row>
    <row r="60" spans="1:8" s="15" customFormat="1" ht="15">
      <c r="A60" s="24" t="s">
        <v>20</v>
      </c>
      <c r="B60" s="13"/>
      <c r="C60" s="23">
        <f>'[1]aktif'!C60</f>
        <v>0</v>
      </c>
      <c r="D60" s="22">
        <f>'[1]aktif'!D60</f>
        <v>0</v>
      </c>
      <c r="E60" s="11">
        <f>'[1]aktif'!E60</f>
        <v>0</v>
      </c>
      <c r="F60" s="22">
        <f>'[1]aktif'!F60</f>
        <v>0</v>
      </c>
      <c r="G60" s="22">
        <f>'[1]aktif'!G60</f>
        <v>0</v>
      </c>
      <c r="H60" s="9">
        <f>'[1]aktif'!H60</f>
        <v>0</v>
      </c>
    </row>
    <row r="61" spans="1:8" s="15" customFormat="1" ht="15">
      <c r="A61" s="24" t="s">
        <v>19</v>
      </c>
      <c r="B61" s="20"/>
      <c r="C61" s="23">
        <f>'[1]aktif'!C61</f>
        <v>0</v>
      </c>
      <c r="D61" s="22">
        <f>'[1]aktif'!D61</f>
        <v>0</v>
      </c>
      <c r="E61" s="11">
        <f>'[1]aktif'!E61</f>
        <v>0</v>
      </c>
      <c r="F61" s="22">
        <f>'[1]aktif'!F61</f>
        <v>0</v>
      </c>
      <c r="G61" s="22">
        <f>'[1]aktif'!G61</f>
        <v>0</v>
      </c>
      <c r="H61" s="9">
        <f>'[1]aktif'!H61</f>
        <v>0</v>
      </c>
    </row>
    <row r="62" spans="1:8" s="15" customFormat="1" ht="15">
      <c r="A62" s="21" t="s">
        <v>18</v>
      </c>
      <c r="B62" s="20" t="s">
        <v>17</v>
      </c>
      <c r="C62" s="19">
        <f>'[1]aktif'!C62</f>
        <v>1096340</v>
      </c>
      <c r="D62" s="17">
        <f>'[1]aktif'!D62</f>
        <v>1332</v>
      </c>
      <c r="E62" s="18">
        <f>'[1]aktif'!E62</f>
        <v>1097672</v>
      </c>
      <c r="F62" s="17">
        <f>'[1]aktif'!F62</f>
        <v>1082464</v>
      </c>
      <c r="G62" s="17">
        <f>'[1]aktif'!G62</f>
        <v>655</v>
      </c>
      <c r="H62" s="16">
        <f>'[1]aktif'!H62</f>
        <v>1083119</v>
      </c>
    </row>
    <row r="63" spans="1:8" s="15" customFormat="1" ht="15">
      <c r="A63" s="21" t="s">
        <v>16</v>
      </c>
      <c r="B63" s="20" t="s">
        <v>15</v>
      </c>
      <c r="C63" s="25">
        <f>'[1]aktif'!C63</f>
        <v>52033</v>
      </c>
      <c r="D63" s="18">
        <f>'[1]aktif'!D63</f>
        <v>0</v>
      </c>
      <c r="E63" s="18">
        <f>'[1]aktif'!E63</f>
        <v>52033</v>
      </c>
      <c r="F63" s="18">
        <f>'[1]aktif'!F63</f>
        <v>43549</v>
      </c>
      <c r="G63" s="18">
        <f>'[1]aktif'!G63</f>
        <v>0</v>
      </c>
      <c r="H63" s="16">
        <f>'[1]aktif'!H63</f>
        <v>43549</v>
      </c>
    </row>
    <row r="64" spans="1:8" ht="14.25">
      <c r="A64" s="14" t="s">
        <v>14</v>
      </c>
      <c r="B64" s="13"/>
      <c r="C64" s="23">
        <f>'[1]aktif'!C64</f>
        <v>0</v>
      </c>
      <c r="D64" s="22">
        <f>'[1]aktif'!D64</f>
        <v>0</v>
      </c>
      <c r="E64" s="11">
        <f>'[1]aktif'!E64</f>
        <v>0</v>
      </c>
      <c r="F64" s="22">
        <f>'[1]aktif'!F64</f>
        <v>0</v>
      </c>
      <c r="G64" s="22">
        <f>'[1]aktif'!G64</f>
        <v>0</v>
      </c>
      <c r="H64" s="9">
        <f>'[1]aktif'!H64</f>
        <v>0</v>
      </c>
    </row>
    <row r="65" spans="1:8" ht="14.25">
      <c r="A65" s="14" t="s">
        <v>13</v>
      </c>
      <c r="B65" s="13"/>
      <c r="C65" s="23">
        <f>'[1]aktif'!C65</f>
        <v>52033</v>
      </c>
      <c r="D65" s="22">
        <f>'[1]aktif'!D65</f>
        <v>0</v>
      </c>
      <c r="E65" s="11">
        <f>'[1]aktif'!E65</f>
        <v>52033</v>
      </c>
      <c r="F65" s="22">
        <f>'[1]aktif'!F65</f>
        <v>43549</v>
      </c>
      <c r="G65" s="22">
        <f>'[1]aktif'!G65</f>
        <v>0</v>
      </c>
      <c r="H65" s="9">
        <f>'[1]aktif'!H65</f>
        <v>43549</v>
      </c>
    </row>
    <row r="66" spans="1:8" s="15" customFormat="1" ht="15.75" customHeight="1">
      <c r="A66" s="29" t="s">
        <v>12</v>
      </c>
      <c r="B66" s="20" t="s">
        <v>11</v>
      </c>
      <c r="C66" s="19">
        <f>'[1]aktif'!C66</f>
        <v>0</v>
      </c>
      <c r="D66" s="17">
        <f>'[1]aktif'!D66</f>
        <v>0</v>
      </c>
      <c r="E66" s="18">
        <f>'[1]aktif'!E66</f>
        <v>0</v>
      </c>
      <c r="F66" s="17">
        <f>'[1]aktif'!F66</f>
        <v>0</v>
      </c>
      <c r="G66" s="17">
        <f>'[1]aktif'!G66</f>
        <v>0</v>
      </c>
      <c r="H66" s="16">
        <f>'[1]aktif'!H66</f>
        <v>0</v>
      </c>
    </row>
    <row r="67" spans="1:8" s="15" customFormat="1" ht="15.75" customHeight="1">
      <c r="A67" s="29" t="s">
        <v>10</v>
      </c>
      <c r="B67" s="20" t="s">
        <v>9</v>
      </c>
      <c r="C67" s="28">
        <f>'[1]aktif'!C67</f>
        <v>76833</v>
      </c>
      <c r="D67" s="27">
        <f>'[1]aktif'!D67</f>
        <v>0</v>
      </c>
      <c r="E67" s="18">
        <f>'[1]aktif'!E67</f>
        <v>76833</v>
      </c>
      <c r="F67" s="27">
        <f>'[1]aktif'!F67</f>
        <v>79899</v>
      </c>
      <c r="G67" s="27">
        <f>'[1]aktif'!G67</f>
        <v>0</v>
      </c>
      <c r="H67" s="16">
        <f>'[1]aktif'!H67</f>
        <v>79899</v>
      </c>
    </row>
    <row r="68" spans="1:8" s="15" customFormat="1" ht="15.75" customHeight="1">
      <c r="A68" s="24" t="s">
        <v>8</v>
      </c>
      <c r="B68" s="20"/>
      <c r="C68" s="23">
        <f>'[1]aktif'!C68</f>
        <v>0</v>
      </c>
      <c r="D68" s="22">
        <f>'[1]aktif'!D68</f>
        <v>0</v>
      </c>
      <c r="E68" s="11">
        <f>'[1]aktif'!E68</f>
        <v>0</v>
      </c>
      <c r="F68" s="22">
        <f>'[1]aktif'!F68</f>
        <v>0</v>
      </c>
      <c r="G68" s="22">
        <f>'[1]aktif'!G68</f>
        <v>0</v>
      </c>
      <c r="H68" s="9">
        <f>'[1]aktif'!H68</f>
        <v>0</v>
      </c>
    </row>
    <row r="69" spans="1:8" s="15" customFormat="1" ht="15.75" customHeight="1">
      <c r="A69" s="24" t="s">
        <v>7</v>
      </c>
      <c r="B69" s="20"/>
      <c r="C69" s="23">
        <f>'[1]aktif'!C69</f>
        <v>76833</v>
      </c>
      <c r="D69" s="22">
        <f>'[1]aktif'!D69</f>
        <v>0</v>
      </c>
      <c r="E69" s="11">
        <f>'[1]aktif'!E69</f>
        <v>76833</v>
      </c>
      <c r="F69" s="22">
        <f>'[1]aktif'!F69</f>
        <v>79899</v>
      </c>
      <c r="G69" s="22">
        <f>'[1]aktif'!G69</f>
        <v>0</v>
      </c>
      <c r="H69" s="9">
        <f>'[1]aktif'!H69</f>
        <v>79899</v>
      </c>
    </row>
    <row r="70" spans="1:8" s="15" customFormat="1" ht="30" customHeight="1">
      <c r="A70" s="26" t="s">
        <v>6</v>
      </c>
      <c r="B70" s="20" t="s">
        <v>5</v>
      </c>
      <c r="C70" s="25">
        <f>'[1]aktif'!C70</f>
        <v>0</v>
      </c>
      <c r="D70" s="18">
        <f>'[1]aktif'!D70</f>
        <v>0</v>
      </c>
      <c r="E70" s="18">
        <f>'[1]aktif'!E70</f>
        <v>0</v>
      </c>
      <c r="F70" s="18">
        <f>'[1]aktif'!F70</f>
        <v>0</v>
      </c>
      <c r="G70" s="18">
        <f>'[1]aktif'!G70</f>
        <v>0</v>
      </c>
      <c r="H70" s="16">
        <f>'[1]aktif'!H70</f>
        <v>0</v>
      </c>
    </row>
    <row r="71" spans="1:8" s="15" customFormat="1" ht="15.75" customHeight="1">
      <c r="A71" s="24" t="s">
        <v>4</v>
      </c>
      <c r="B71" s="20"/>
      <c r="C71" s="23">
        <f>'[1]aktif'!C71</f>
        <v>0</v>
      </c>
      <c r="D71" s="22">
        <f>'[1]aktif'!D71</f>
        <v>0</v>
      </c>
      <c r="E71" s="11">
        <f>'[1]aktif'!E71</f>
        <v>0</v>
      </c>
      <c r="F71" s="22">
        <f>'[1]aktif'!F71</f>
        <v>0</v>
      </c>
      <c r="G71" s="22">
        <f>'[1]aktif'!G71</f>
        <v>0</v>
      </c>
      <c r="H71" s="9">
        <f>'[1]aktif'!H71</f>
        <v>0</v>
      </c>
    </row>
    <row r="72" spans="1:8" s="15" customFormat="1" ht="15.75" customHeight="1">
      <c r="A72" s="24" t="s">
        <v>3</v>
      </c>
      <c r="B72" s="20"/>
      <c r="C72" s="23">
        <f>'[1]aktif'!C72</f>
        <v>0</v>
      </c>
      <c r="D72" s="22">
        <f>'[1]aktif'!D72</f>
        <v>0</v>
      </c>
      <c r="E72" s="11">
        <f>'[1]aktif'!E72</f>
        <v>0</v>
      </c>
      <c r="F72" s="22">
        <f>'[1]aktif'!F72</f>
        <v>0</v>
      </c>
      <c r="G72" s="22">
        <f>'[1]aktif'!G72</f>
        <v>0</v>
      </c>
      <c r="H72" s="9">
        <f>'[1]aktif'!H72</f>
        <v>0</v>
      </c>
    </row>
    <row r="73" spans="1:8" s="15" customFormat="1" ht="15.75" customHeight="1">
      <c r="A73" s="21" t="s">
        <v>2</v>
      </c>
      <c r="B73" s="20" t="s">
        <v>1</v>
      </c>
      <c r="C73" s="19">
        <f>'[1]aktif'!C73</f>
        <v>608290</v>
      </c>
      <c r="D73" s="17">
        <f>'[1]aktif'!D73</f>
        <v>122634</v>
      </c>
      <c r="E73" s="18">
        <f>'[1]aktif'!E73</f>
        <v>730924</v>
      </c>
      <c r="F73" s="17">
        <f>'[1]aktif'!F73</f>
        <v>450926</v>
      </c>
      <c r="G73" s="17">
        <f>'[1]aktif'!G73</f>
        <v>187257</v>
      </c>
      <c r="H73" s="16">
        <f>'[1]aktif'!H73</f>
        <v>638183</v>
      </c>
    </row>
    <row r="74" spans="1:8" ht="15.75" customHeight="1">
      <c r="A74" s="14"/>
      <c r="B74" s="13"/>
      <c r="C74" s="12"/>
      <c r="D74" s="10"/>
      <c r="E74" s="11"/>
      <c r="F74" s="10"/>
      <c r="G74" s="10"/>
      <c r="H74" s="9"/>
    </row>
    <row r="75" spans="1:8" ht="15.75" customHeight="1">
      <c r="A75" s="8" t="s">
        <v>0</v>
      </c>
      <c r="B75" s="7"/>
      <c r="C75" s="6">
        <f>'[1]aktif'!C75</f>
        <v>51720435</v>
      </c>
      <c r="D75" s="5">
        <f>'[1]aktif'!D75</f>
        <v>20389736</v>
      </c>
      <c r="E75" s="5">
        <f>'[1]aktif'!E75</f>
        <v>72110171</v>
      </c>
      <c r="F75" s="5">
        <f>'[1]aktif'!F75</f>
        <v>46139302</v>
      </c>
      <c r="G75" s="5">
        <f>'[1]aktif'!G75</f>
        <v>18658340</v>
      </c>
      <c r="H75" s="4">
        <f>'[1]aktif'!H75</f>
        <v>64797642</v>
      </c>
    </row>
    <row r="76" spans="1:3" ht="14.25">
      <c r="A76" s="3"/>
      <c r="B76" s="3"/>
      <c r="C76" s="2"/>
    </row>
    <row r="78" spans="1:3" ht="14.25">
      <c r="A78" s="2"/>
      <c r="B78" s="2"/>
      <c r="C78" s="2"/>
    </row>
    <row r="79" spans="1:3" ht="14.25">
      <c r="A79" s="2"/>
      <c r="B79" s="2"/>
      <c r="C79" s="2"/>
    </row>
    <row r="80" spans="1:3" ht="14.25">
      <c r="A80" s="2"/>
      <c r="B80" s="2"/>
      <c r="C80" s="2"/>
    </row>
    <row r="81" spans="1:3" s="1" customFormat="1" ht="14.25">
      <c r="A81" s="2"/>
      <c r="B81" s="2"/>
      <c r="C81" s="2"/>
    </row>
    <row r="82" spans="1:3" s="1" customFormat="1" ht="14.25">
      <c r="A82" s="2"/>
      <c r="B82" s="2"/>
      <c r="C82" s="2"/>
    </row>
    <row r="83" spans="1:3" s="1" customFormat="1" ht="14.25">
      <c r="A83" s="2"/>
      <c r="B83" s="2"/>
      <c r="C83" s="2"/>
    </row>
    <row r="84" spans="1:3" s="1" customFormat="1" ht="14.25">
      <c r="A84" s="2"/>
      <c r="B84" s="2"/>
      <c r="C84" s="2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58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8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7.421875" style="1" customWidth="1"/>
    <col min="2" max="2" width="6.28125" style="71" customWidth="1"/>
    <col min="3" max="3" width="14.7109375" style="1" customWidth="1"/>
    <col min="4" max="4" width="14.7109375" style="2" customWidth="1"/>
    <col min="5" max="8" width="14.7109375" style="1" customWidth="1"/>
    <col min="9" max="16384" width="9.140625" style="1" customWidth="1"/>
  </cols>
  <sheetData>
    <row r="1" spans="1:8" ht="21" customHeight="1">
      <c r="A1" s="69" t="str">
        <f>+aktif!$A$1</f>
        <v>T.VAKIFLAR BANKASI T.A.O. KONSOLİDE OLMAYAN BİLANÇOSU (FİNANSAL DURUM TABLOSU)</v>
      </c>
      <c r="B1" s="69"/>
      <c r="C1" s="69"/>
      <c r="D1" s="69"/>
      <c r="E1" s="294"/>
      <c r="F1" s="294"/>
      <c r="G1" s="294"/>
      <c r="H1" s="293"/>
    </row>
    <row r="2" spans="1:8" ht="15.75" customHeight="1">
      <c r="A2" s="292"/>
      <c r="B2" s="291"/>
      <c r="C2" s="290"/>
      <c r="D2" s="290"/>
      <c r="E2" s="290"/>
      <c r="F2" s="290"/>
      <c r="G2" s="290"/>
      <c r="H2" s="314"/>
    </row>
    <row r="3" spans="1:8" ht="9.75" customHeight="1">
      <c r="A3" s="284"/>
      <c r="B3" s="72"/>
      <c r="C3" s="2"/>
      <c r="E3" s="288"/>
      <c r="F3" s="288"/>
      <c r="G3" s="288"/>
      <c r="H3" s="287"/>
    </row>
    <row r="4" spans="1:8" ht="21" customHeight="1">
      <c r="A4" s="313"/>
      <c r="B4" s="312"/>
      <c r="C4" s="245" t="str">
        <f>+aktif!C4</f>
        <v>BİN TÜRK LİRASI</v>
      </c>
      <c r="D4" s="246"/>
      <c r="E4" s="246"/>
      <c r="F4" s="246"/>
      <c r="G4" s="246"/>
      <c r="H4" s="247"/>
    </row>
    <row r="5" spans="1:8" ht="15.75" customHeight="1">
      <c r="A5" s="284"/>
      <c r="B5" s="300"/>
      <c r="C5" s="283"/>
      <c r="D5" s="282" t="s">
        <v>449</v>
      </c>
      <c r="E5" s="275"/>
      <c r="F5" s="282"/>
      <c r="G5" s="282" t="s">
        <v>448</v>
      </c>
      <c r="H5" s="281"/>
    </row>
    <row r="6" spans="1:8" ht="18.75" customHeight="1">
      <c r="A6" s="303" t="s">
        <v>518</v>
      </c>
      <c r="B6" s="300" t="s">
        <v>446</v>
      </c>
      <c r="C6" s="280"/>
      <c r="D6" s="278" t="str">
        <f>+aktif!$D$6</f>
        <v>(30/09/2010)</v>
      </c>
      <c r="E6" s="311"/>
      <c r="F6" s="279"/>
      <c r="G6" s="278" t="str">
        <f>+aktif!$G$6</f>
        <v>(31/12/2009)</v>
      </c>
      <c r="H6" s="277"/>
    </row>
    <row r="7" spans="1:8" ht="14.25">
      <c r="A7" s="284"/>
      <c r="B7" s="300"/>
      <c r="C7" s="310" t="s">
        <v>443</v>
      </c>
      <c r="D7" s="310" t="s">
        <v>442</v>
      </c>
      <c r="E7" s="310" t="s">
        <v>441</v>
      </c>
      <c r="F7" s="310" t="s">
        <v>443</v>
      </c>
      <c r="G7" s="310" t="s">
        <v>442</v>
      </c>
      <c r="H7" s="274" t="s">
        <v>441</v>
      </c>
    </row>
    <row r="8" spans="1:8" s="15" customFormat="1" ht="15">
      <c r="A8" s="309" t="s">
        <v>517</v>
      </c>
      <c r="B8" s="308" t="s">
        <v>82</v>
      </c>
      <c r="C8" s="28">
        <f>SUM(C9:C10)</f>
        <v>34575083</v>
      </c>
      <c r="D8" s="28">
        <f>SUM(D9:D10)</f>
        <v>12924695</v>
      </c>
      <c r="E8" s="25">
        <f>C8+D8</f>
        <v>47499778</v>
      </c>
      <c r="F8" s="28">
        <f>SUM(F9:F10)</f>
        <v>31720631</v>
      </c>
      <c r="G8" s="28">
        <f>SUM(G9:G10)</f>
        <v>12931092</v>
      </c>
      <c r="H8" s="40">
        <f>F8+G8</f>
        <v>44651723</v>
      </c>
    </row>
    <row r="9" spans="1:8" ht="14.25">
      <c r="A9" s="284" t="s">
        <v>516</v>
      </c>
      <c r="B9" s="302"/>
      <c r="C9" s="121">
        <v>1181585</v>
      </c>
      <c r="D9" s="121">
        <v>155598</v>
      </c>
      <c r="E9" s="33">
        <f>C9+D9</f>
        <v>1337183</v>
      </c>
      <c r="F9" s="121">
        <v>1484393</v>
      </c>
      <c r="G9" s="121">
        <v>112275</v>
      </c>
      <c r="H9" s="9">
        <f>F9+G9</f>
        <v>1596668</v>
      </c>
    </row>
    <row r="10" spans="1:8" ht="14.25">
      <c r="A10" s="284" t="s">
        <v>515</v>
      </c>
      <c r="B10" s="302"/>
      <c r="C10" s="121">
        <v>33393498</v>
      </c>
      <c r="D10" s="121">
        <v>12769097</v>
      </c>
      <c r="E10" s="33">
        <f>C10+D10</f>
        <v>46162595</v>
      </c>
      <c r="F10" s="121">
        <v>30236238</v>
      </c>
      <c r="G10" s="121">
        <v>12818817</v>
      </c>
      <c r="H10" s="9">
        <f>F10+G10</f>
        <v>43055055</v>
      </c>
    </row>
    <row r="11" spans="1:8" ht="15">
      <c r="A11" s="307" t="s">
        <v>514</v>
      </c>
      <c r="B11" s="302" t="s">
        <v>153</v>
      </c>
      <c r="C11" s="132">
        <v>4818</v>
      </c>
      <c r="D11" s="132">
        <v>99853</v>
      </c>
      <c r="E11" s="25">
        <f>C11+D11</f>
        <v>104671</v>
      </c>
      <c r="F11" s="132">
        <v>9549</v>
      </c>
      <c r="G11" s="132">
        <v>30259</v>
      </c>
      <c r="H11" s="16">
        <f>F11+G11</f>
        <v>39808</v>
      </c>
    </row>
    <row r="12" spans="1:8" s="15" customFormat="1" ht="15">
      <c r="A12" s="307" t="s">
        <v>513</v>
      </c>
      <c r="B12" s="302" t="s">
        <v>68</v>
      </c>
      <c r="C12" s="132">
        <v>46389</v>
      </c>
      <c r="D12" s="132">
        <v>5475603</v>
      </c>
      <c r="E12" s="25">
        <f>C12+D12</f>
        <v>5521992</v>
      </c>
      <c r="F12" s="132">
        <v>43875</v>
      </c>
      <c r="G12" s="132">
        <v>4322235</v>
      </c>
      <c r="H12" s="16">
        <f>F12+G12</f>
        <v>4366110</v>
      </c>
    </row>
    <row r="13" spans="1:8" s="15" customFormat="1" ht="15">
      <c r="A13" s="307" t="s">
        <v>512</v>
      </c>
      <c r="B13" s="302"/>
      <c r="C13" s="25">
        <f>SUM(C14:C16)</f>
        <v>6189761</v>
      </c>
      <c r="D13" s="25">
        <f>SUM(D14:D16)</f>
        <v>1981555</v>
      </c>
      <c r="E13" s="25">
        <f>C13+D13</f>
        <v>8171316</v>
      </c>
      <c r="F13" s="25">
        <f>SUM(F14:F16)</f>
        <v>4640658</v>
      </c>
      <c r="G13" s="25">
        <f>SUM(G14:G16)</f>
        <v>1502724</v>
      </c>
      <c r="H13" s="16">
        <f>F13+G13</f>
        <v>6143382</v>
      </c>
    </row>
    <row r="14" spans="1:8" s="15" customFormat="1" ht="15">
      <c r="A14" s="301" t="s">
        <v>511</v>
      </c>
      <c r="B14" s="302"/>
      <c r="C14" s="121">
        <v>0</v>
      </c>
      <c r="D14" s="121">
        <v>0</v>
      </c>
      <c r="E14" s="33">
        <f>C14+D14</f>
        <v>0</v>
      </c>
      <c r="F14" s="121">
        <v>0</v>
      </c>
      <c r="G14" s="121">
        <v>0</v>
      </c>
      <c r="H14" s="9">
        <f>F14+G14</f>
        <v>0</v>
      </c>
    </row>
    <row r="15" spans="1:8" s="15" customFormat="1" ht="15">
      <c r="A15" s="301" t="s">
        <v>510</v>
      </c>
      <c r="B15" s="302"/>
      <c r="C15" s="121">
        <v>0</v>
      </c>
      <c r="D15" s="121">
        <v>0</v>
      </c>
      <c r="E15" s="33">
        <f>C15+D15</f>
        <v>0</v>
      </c>
      <c r="F15" s="121">
        <v>0</v>
      </c>
      <c r="G15" s="121">
        <v>0</v>
      </c>
      <c r="H15" s="9">
        <f>F15+G15</f>
        <v>0</v>
      </c>
    </row>
    <row r="16" spans="1:8" s="15" customFormat="1" ht="15">
      <c r="A16" s="301" t="s">
        <v>509</v>
      </c>
      <c r="B16" s="302"/>
      <c r="C16" s="121">
        <v>6189761</v>
      </c>
      <c r="D16" s="121">
        <v>1981555</v>
      </c>
      <c r="E16" s="33">
        <f>C16+D16</f>
        <v>8171316</v>
      </c>
      <c r="F16" s="121">
        <v>4640658</v>
      </c>
      <c r="G16" s="121">
        <v>1502724</v>
      </c>
      <c r="H16" s="9">
        <f>F16+G16</f>
        <v>6143382</v>
      </c>
    </row>
    <row r="17" spans="1:8" s="15" customFormat="1" ht="15">
      <c r="A17" s="307" t="s">
        <v>508</v>
      </c>
      <c r="B17" s="302"/>
      <c r="C17" s="25">
        <f>SUM(C18:C20)</f>
        <v>0</v>
      </c>
      <c r="D17" s="25">
        <f>SUM(D18:D20)</f>
        <v>0</v>
      </c>
      <c r="E17" s="25">
        <f>C17+D17</f>
        <v>0</v>
      </c>
      <c r="F17" s="25">
        <f>SUM(F18:F20)</f>
        <v>0</v>
      </c>
      <c r="G17" s="25">
        <f>SUM(G18:G20)</f>
        <v>0</v>
      </c>
      <c r="H17" s="16">
        <f>F17+G17</f>
        <v>0</v>
      </c>
    </row>
    <row r="18" spans="1:8" ht="14.25">
      <c r="A18" s="284" t="s">
        <v>507</v>
      </c>
      <c r="B18" s="300"/>
      <c r="C18" s="121">
        <v>0</v>
      </c>
      <c r="D18" s="121">
        <v>0</v>
      </c>
      <c r="E18" s="33">
        <f>C18+D18</f>
        <v>0</v>
      </c>
      <c r="F18" s="121">
        <v>0</v>
      </c>
      <c r="G18" s="121">
        <v>0</v>
      </c>
      <c r="H18" s="9">
        <f>F18+G18</f>
        <v>0</v>
      </c>
    </row>
    <row r="19" spans="1:8" ht="14.25">
      <c r="A19" s="284" t="s">
        <v>506</v>
      </c>
      <c r="B19" s="300"/>
      <c r="C19" s="121">
        <v>0</v>
      </c>
      <c r="D19" s="121">
        <v>0</v>
      </c>
      <c r="E19" s="33">
        <f>C19+D19</f>
        <v>0</v>
      </c>
      <c r="F19" s="121">
        <v>0</v>
      </c>
      <c r="G19" s="121">
        <v>0</v>
      </c>
      <c r="H19" s="33">
        <f>F19+G19</f>
        <v>0</v>
      </c>
    </row>
    <row r="20" spans="1:8" ht="15">
      <c r="A20" s="284" t="s">
        <v>505</v>
      </c>
      <c r="B20" s="300"/>
      <c r="C20" s="121">
        <v>0</v>
      </c>
      <c r="D20" s="121">
        <v>0</v>
      </c>
      <c r="E20" s="33">
        <f>C20+D20</f>
        <v>0</v>
      </c>
      <c r="F20" s="121">
        <v>0</v>
      </c>
      <c r="G20" s="121">
        <v>0</v>
      </c>
      <c r="H20" s="25">
        <f>F20+G20</f>
        <v>0</v>
      </c>
    </row>
    <row r="21" spans="1:8" s="15" customFormat="1" ht="15">
      <c r="A21" s="307" t="s">
        <v>504</v>
      </c>
      <c r="B21" s="302"/>
      <c r="C21" s="28">
        <f>SUM(C22:C23)</f>
        <v>65801</v>
      </c>
      <c r="D21" s="28">
        <f>SUM(D22:D23)</f>
        <v>0</v>
      </c>
      <c r="E21" s="25">
        <f>C21+D21</f>
        <v>65801</v>
      </c>
      <c r="F21" s="28">
        <f>SUM(F22:F23)</f>
        <v>83383</v>
      </c>
      <c r="G21" s="28">
        <f>SUM(G22:G23)</f>
        <v>0</v>
      </c>
      <c r="H21" s="33">
        <f>F21+G21</f>
        <v>83383</v>
      </c>
    </row>
    <row r="22" spans="1:8" ht="14.25">
      <c r="A22" s="284" t="s">
        <v>503</v>
      </c>
      <c r="B22" s="302"/>
      <c r="C22" s="121">
        <v>0</v>
      </c>
      <c r="D22" s="121">
        <v>0</v>
      </c>
      <c r="E22" s="33">
        <f>C22+D22</f>
        <v>0</v>
      </c>
      <c r="F22" s="121">
        <v>0</v>
      </c>
      <c r="G22" s="121">
        <v>0</v>
      </c>
      <c r="H22" s="33">
        <f>F22+G22</f>
        <v>0</v>
      </c>
    </row>
    <row r="23" spans="1:8" ht="15">
      <c r="A23" s="284" t="s">
        <v>502</v>
      </c>
      <c r="B23" s="302"/>
      <c r="C23" s="121">
        <v>65801</v>
      </c>
      <c r="D23" s="121">
        <v>0</v>
      </c>
      <c r="E23" s="33">
        <f>C23+D23</f>
        <v>65801</v>
      </c>
      <c r="F23" s="121">
        <v>83383</v>
      </c>
      <c r="G23" s="121">
        <v>0</v>
      </c>
      <c r="H23" s="25">
        <f>F23+G23</f>
        <v>83383</v>
      </c>
    </row>
    <row r="24" spans="1:8" s="15" customFormat="1" ht="15">
      <c r="A24" s="307" t="s">
        <v>501</v>
      </c>
      <c r="B24" s="302"/>
      <c r="C24" s="132">
        <v>1116435</v>
      </c>
      <c r="D24" s="132">
        <v>36545</v>
      </c>
      <c r="E24" s="25">
        <f>C24+D24</f>
        <v>1152980</v>
      </c>
      <c r="F24" s="132">
        <v>808982</v>
      </c>
      <c r="G24" s="132">
        <v>50503</v>
      </c>
      <c r="H24" s="25">
        <f>F24+G24</f>
        <v>859485</v>
      </c>
    </row>
    <row r="25" spans="1:8" s="15" customFormat="1" ht="15">
      <c r="A25" s="307" t="s">
        <v>500</v>
      </c>
      <c r="B25" s="302" t="s">
        <v>62</v>
      </c>
      <c r="C25" s="132">
        <v>175518</v>
      </c>
      <c r="D25" s="132">
        <v>149743</v>
      </c>
      <c r="E25" s="25">
        <f>C25+D25</f>
        <v>325261</v>
      </c>
      <c r="F25" s="132">
        <v>152235</v>
      </c>
      <c r="G25" s="132">
        <v>148149</v>
      </c>
      <c r="H25" s="33">
        <f>F25+G25</f>
        <v>300384</v>
      </c>
    </row>
    <row r="26" spans="1:8" s="15" customFormat="1" ht="15">
      <c r="A26" s="307" t="s">
        <v>499</v>
      </c>
      <c r="B26" s="302"/>
      <c r="C26" s="132">
        <v>0</v>
      </c>
      <c r="D26" s="132">
        <v>0</v>
      </c>
      <c r="E26" s="25">
        <f>C26+D26</f>
        <v>0</v>
      </c>
      <c r="F26" s="132">
        <v>0</v>
      </c>
      <c r="G26" s="132">
        <v>0</v>
      </c>
      <c r="H26" s="16">
        <f>F26+G26</f>
        <v>0</v>
      </c>
    </row>
    <row r="27" spans="1:8" s="15" customFormat="1" ht="15">
      <c r="A27" s="307" t="s">
        <v>498</v>
      </c>
      <c r="B27" s="302" t="s">
        <v>57</v>
      </c>
      <c r="C27" s="25">
        <f>SUM(C28:C30)-C31</f>
        <v>0</v>
      </c>
      <c r="D27" s="25">
        <f>SUM(D28:D30)-D31</f>
        <v>0</v>
      </c>
      <c r="E27" s="25">
        <f>C27+D27</f>
        <v>0</v>
      </c>
      <c r="F27" s="25">
        <f>SUM(F28:F30)-F31</f>
        <v>0</v>
      </c>
      <c r="G27" s="25">
        <f>SUM(G28:G30)-G31</f>
        <v>0</v>
      </c>
      <c r="H27" s="16">
        <f>F27+G27</f>
        <v>0</v>
      </c>
    </row>
    <row r="28" spans="1:8" ht="14.25">
      <c r="A28" s="284" t="s">
        <v>497</v>
      </c>
      <c r="B28" s="300" t="s">
        <v>135</v>
      </c>
      <c r="C28" s="121">
        <v>0</v>
      </c>
      <c r="D28" s="121">
        <v>4</v>
      </c>
      <c r="E28" s="33">
        <f>C28+D28</f>
        <v>4</v>
      </c>
      <c r="F28" s="121">
        <v>0</v>
      </c>
      <c r="G28" s="121">
        <v>6</v>
      </c>
      <c r="H28" s="9">
        <f>F28+G28</f>
        <v>6</v>
      </c>
    </row>
    <row r="29" spans="1:8" ht="14.25">
      <c r="A29" s="284" t="s">
        <v>496</v>
      </c>
      <c r="B29" s="300"/>
      <c r="C29" s="121">
        <v>0</v>
      </c>
      <c r="D29" s="121">
        <v>0</v>
      </c>
      <c r="E29" s="33">
        <f>C29+D29</f>
        <v>0</v>
      </c>
      <c r="F29" s="121">
        <v>0</v>
      </c>
      <c r="G29" s="121">
        <v>0</v>
      </c>
      <c r="H29" s="9">
        <f>F29+G29</f>
        <v>0</v>
      </c>
    </row>
    <row r="30" spans="1:8" ht="14.25">
      <c r="A30" s="284" t="s">
        <v>495</v>
      </c>
      <c r="B30" s="300"/>
      <c r="C30" s="121">
        <v>0</v>
      </c>
      <c r="D30" s="121">
        <v>0</v>
      </c>
      <c r="E30" s="33">
        <f>C30+D30</f>
        <v>0</v>
      </c>
      <c r="F30" s="121">
        <v>0</v>
      </c>
      <c r="G30" s="121">
        <v>0</v>
      </c>
      <c r="H30" s="9">
        <f>F30+G30</f>
        <v>0</v>
      </c>
    </row>
    <row r="31" spans="1:8" ht="14.25">
      <c r="A31" s="284" t="s">
        <v>494</v>
      </c>
      <c r="B31" s="300"/>
      <c r="C31" s="121">
        <v>0</v>
      </c>
      <c r="D31" s="121">
        <v>4</v>
      </c>
      <c r="E31" s="33">
        <f>C31+D31</f>
        <v>4</v>
      </c>
      <c r="F31" s="121">
        <v>0</v>
      </c>
      <c r="G31" s="121">
        <v>6</v>
      </c>
      <c r="H31" s="9">
        <f>F31+G31</f>
        <v>6</v>
      </c>
    </row>
    <row r="32" spans="1:8" s="15" customFormat="1" ht="15">
      <c r="A32" s="307" t="s">
        <v>493</v>
      </c>
      <c r="B32" s="302" t="s">
        <v>48</v>
      </c>
      <c r="C32" s="25">
        <f>SUM(C33:C35)</f>
        <v>0</v>
      </c>
      <c r="D32" s="25">
        <f>SUM(D33:D35)</f>
        <v>0</v>
      </c>
      <c r="E32" s="25">
        <f>C32+D32</f>
        <v>0</v>
      </c>
      <c r="F32" s="25">
        <f>SUM(F33:F35)</f>
        <v>0</v>
      </c>
      <c r="G32" s="25">
        <f>SUM(G33:G35)</f>
        <v>0</v>
      </c>
      <c r="H32" s="16">
        <f>F32+G32</f>
        <v>0</v>
      </c>
    </row>
    <row r="33" spans="1:8" ht="14.25">
      <c r="A33" s="284" t="s">
        <v>492</v>
      </c>
      <c r="B33" s="300"/>
      <c r="C33" s="121">
        <v>0</v>
      </c>
      <c r="D33" s="121">
        <v>0</v>
      </c>
      <c r="E33" s="33">
        <f>C33+D33</f>
        <v>0</v>
      </c>
      <c r="F33" s="121">
        <v>0</v>
      </c>
      <c r="G33" s="121">
        <v>0</v>
      </c>
      <c r="H33" s="9">
        <f>F33+G33</f>
        <v>0</v>
      </c>
    </row>
    <row r="34" spans="1:8" ht="14.25">
      <c r="A34" s="284" t="s">
        <v>491</v>
      </c>
      <c r="B34" s="300"/>
      <c r="C34" s="121">
        <v>0</v>
      </c>
      <c r="D34" s="121">
        <v>0</v>
      </c>
      <c r="E34" s="33">
        <f>C34+D34</f>
        <v>0</v>
      </c>
      <c r="F34" s="121">
        <v>0</v>
      </c>
      <c r="G34" s="121">
        <v>0</v>
      </c>
      <c r="H34" s="9">
        <f>F34+G34</f>
        <v>0</v>
      </c>
    </row>
    <row r="35" spans="1:8" ht="14.25">
      <c r="A35" s="284" t="s">
        <v>490</v>
      </c>
      <c r="B35" s="300"/>
      <c r="C35" s="121">
        <v>0</v>
      </c>
      <c r="D35" s="121">
        <v>0</v>
      </c>
      <c r="E35" s="33">
        <f>C35+D35</f>
        <v>0</v>
      </c>
      <c r="F35" s="121">
        <v>0</v>
      </c>
      <c r="G35" s="121">
        <v>0</v>
      </c>
      <c r="H35" s="9">
        <f>F35+G35</f>
        <v>0</v>
      </c>
    </row>
    <row r="36" spans="1:8" s="15" customFormat="1" ht="15">
      <c r="A36" s="307" t="s">
        <v>489</v>
      </c>
      <c r="B36" s="302" t="s">
        <v>44</v>
      </c>
      <c r="C36" s="25">
        <f>SUM(C37:C41)</f>
        <v>894854</v>
      </c>
      <c r="D36" s="25">
        <f>SUM(D37:D41)</f>
        <v>21574</v>
      </c>
      <c r="E36" s="25">
        <f>C36+D36</f>
        <v>916428</v>
      </c>
      <c r="F36" s="25">
        <f>SUM(F37:F41)</f>
        <v>787429</v>
      </c>
      <c r="G36" s="25">
        <f>SUM(G37:G41)</f>
        <v>20926</v>
      </c>
      <c r="H36" s="16">
        <f>F36+G36</f>
        <v>808355</v>
      </c>
    </row>
    <row r="37" spans="1:8" ht="14.25">
      <c r="A37" s="301" t="s">
        <v>488</v>
      </c>
      <c r="B37" s="302"/>
      <c r="C37" s="121">
        <v>383493</v>
      </c>
      <c r="D37" s="121">
        <v>3617</v>
      </c>
      <c r="E37" s="33">
        <f>C37+D37</f>
        <v>387110</v>
      </c>
      <c r="F37" s="121">
        <v>319100</v>
      </c>
      <c r="G37" s="121">
        <v>3889</v>
      </c>
      <c r="H37" s="9">
        <f>F37+G37</f>
        <v>322989</v>
      </c>
    </row>
    <row r="38" spans="1:8" ht="14.25">
      <c r="A38" s="301" t="s">
        <v>487</v>
      </c>
      <c r="B38" s="302"/>
      <c r="C38" s="121">
        <v>0</v>
      </c>
      <c r="D38" s="121">
        <v>0</v>
      </c>
      <c r="E38" s="33">
        <f>C38+D38</f>
        <v>0</v>
      </c>
      <c r="F38" s="121">
        <v>0</v>
      </c>
      <c r="G38" s="121">
        <v>0</v>
      </c>
      <c r="H38" s="9">
        <f>F38+G38</f>
        <v>0</v>
      </c>
    </row>
    <row r="39" spans="1:8" ht="14.25">
      <c r="A39" s="284" t="s">
        <v>486</v>
      </c>
      <c r="B39" s="300"/>
      <c r="C39" s="121">
        <v>290220</v>
      </c>
      <c r="D39" s="121">
        <v>0</v>
      </c>
      <c r="E39" s="33">
        <f>C39+D39</f>
        <v>290220</v>
      </c>
      <c r="F39" s="121">
        <v>295632</v>
      </c>
      <c r="G39" s="121">
        <v>0</v>
      </c>
      <c r="H39" s="9">
        <f>F39+G39</f>
        <v>295632</v>
      </c>
    </row>
    <row r="40" spans="1:8" ht="14.25">
      <c r="A40" s="284" t="s">
        <v>485</v>
      </c>
      <c r="B40" s="300"/>
      <c r="C40" s="121">
        <v>0</v>
      </c>
      <c r="D40" s="121">
        <v>0</v>
      </c>
      <c r="E40" s="33">
        <f>C40+D40</f>
        <v>0</v>
      </c>
      <c r="F40" s="121">
        <v>0</v>
      </c>
      <c r="G40" s="121">
        <v>0</v>
      </c>
      <c r="H40" s="9">
        <f>F40+G40</f>
        <v>0</v>
      </c>
    </row>
    <row r="41" spans="1:8" ht="14.25">
      <c r="A41" s="284" t="s">
        <v>484</v>
      </c>
      <c r="B41" s="300"/>
      <c r="C41" s="121">
        <v>221141</v>
      </c>
      <c r="D41" s="121">
        <v>17957</v>
      </c>
      <c r="E41" s="33">
        <f>C41+D41</f>
        <v>239098</v>
      </c>
      <c r="F41" s="121">
        <v>172697</v>
      </c>
      <c r="G41" s="121">
        <v>17037</v>
      </c>
      <c r="H41" s="9">
        <f>F41+G41</f>
        <v>189734</v>
      </c>
    </row>
    <row r="42" spans="1:8" ht="15">
      <c r="A42" s="303" t="s">
        <v>483</v>
      </c>
      <c r="B42" s="302" t="s">
        <v>38</v>
      </c>
      <c r="C42" s="28">
        <f>C43+C44</f>
        <v>151161</v>
      </c>
      <c r="D42" s="28">
        <f>D43+D44</f>
        <v>4331</v>
      </c>
      <c r="E42" s="25">
        <f>C42+D42</f>
        <v>155492</v>
      </c>
      <c r="F42" s="28">
        <f>F43+F44</f>
        <v>160238</v>
      </c>
      <c r="G42" s="28">
        <f>G43+G44</f>
        <v>3833</v>
      </c>
      <c r="H42" s="16">
        <f>F42+G42</f>
        <v>164071</v>
      </c>
    </row>
    <row r="43" spans="1:8" ht="14.25">
      <c r="A43" s="284" t="s">
        <v>482</v>
      </c>
      <c r="B43" s="302"/>
      <c r="C43" s="121">
        <v>151161</v>
      </c>
      <c r="D43" s="121">
        <v>4331</v>
      </c>
      <c r="E43" s="33">
        <f>C43+D43</f>
        <v>155492</v>
      </c>
      <c r="F43" s="121">
        <v>160238</v>
      </c>
      <c r="G43" s="121">
        <v>3833</v>
      </c>
      <c r="H43" s="9">
        <f>F43+G43</f>
        <v>164071</v>
      </c>
    </row>
    <row r="44" spans="1:8" ht="14.25">
      <c r="A44" s="284" t="s">
        <v>481</v>
      </c>
      <c r="B44" s="302"/>
      <c r="C44" s="121">
        <v>0</v>
      </c>
      <c r="D44" s="121">
        <v>0</v>
      </c>
      <c r="E44" s="33">
        <f>C44+D44</f>
        <v>0</v>
      </c>
      <c r="F44" s="121">
        <v>0</v>
      </c>
      <c r="G44" s="121">
        <v>0</v>
      </c>
      <c r="H44" s="9">
        <f>F44+G44</f>
        <v>0</v>
      </c>
    </row>
    <row r="45" spans="1:8" ht="30" customHeight="1">
      <c r="A45" s="306" t="s">
        <v>480</v>
      </c>
      <c r="B45" s="302" t="s">
        <v>34</v>
      </c>
      <c r="C45" s="28">
        <f>SUM(C46:C47)</f>
        <v>0</v>
      </c>
      <c r="D45" s="28">
        <f>SUM(D46:D47)</f>
        <v>0</v>
      </c>
      <c r="E45" s="25">
        <f>C45+D45</f>
        <v>0</v>
      </c>
      <c r="F45" s="28">
        <f>SUM(F46:F47)</f>
        <v>0</v>
      </c>
      <c r="G45" s="28">
        <f>SUM(G46:G47)</f>
        <v>0</v>
      </c>
      <c r="H45" s="16">
        <f>F45+G45</f>
        <v>0</v>
      </c>
    </row>
    <row r="46" spans="1:8" ht="14.25">
      <c r="A46" s="284" t="s">
        <v>479</v>
      </c>
      <c r="B46" s="302"/>
      <c r="C46" s="121">
        <v>0</v>
      </c>
      <c r="D46" s="121">
        <v>0</v>
      </c>
      <c r="E46" s="33">
        <f>C46+D46</f>
        <v>0</v>
      </c>
      <c r="F46" s="121">
        <v>0</v>
      </c>
      <c r="G46" s="121">
        <v>0</v>
      </c>
      <c r="H46" s="9">
        <f>F46+G46</f>
        <v>0</v>
      </c>
    </row>
    <row r="47" spans="1:8" ht="14.25">
      <c r="A47" s="284" t="s">
        <v>478</v>
      </c>
      <c r="B47" s="302"/>
      <c r="C47" s="121">
        <v>0</v>
      </c>
      <c r="D47" s="121">
        <v>0</v>
      </c>
      <c r="E47" s="33">
        <f>C47+D47</f>
        <v>0</v>
      </c>
      <c r="F47" s="121">
        <v>0</v>
      </c>
      <c r="G47" s="121">
        <v>0</v>
      </c>
      <c r="H47" s="9">
        <f>F47+G47</f>
        <v>0</v>
      </c>
    </row>
    <row r="48" spans="1:8" ht="15">
      <c r="A48" s="303" t="s">
        <v>477</v>
      </c>
      <c r="B48" s="302" t="s">
        <v>28</v>
      </c>
      <c r="C48" s="132">
        <v>0</v>
      </c>
      <c r="D48" s="132">
        <v>0</v>
      </c>
      <c r="E48" s="25">
        <f>C48+D48</f>
        <v>0</v>
      </c>
      <c r="F48" s="132">
        <v>0</v>
      </c>
      <c r="G48" s="132">
        <v>0</v>
      </c>
      <c r="H48" s="16">
        <f>F48+G48</f>
        <v>0</v>
      </c>
    </row>
    <row r="49" spans="1:8" ht="15">
      <c r="A49" s="303" t="s">
        <v>476</v>
      </c>
      <c r="B49" s="302" t="s">
        <v>22</v>
      </c>
      <c r="C49" s="25">
        <f>C50+C51+C62+C67</f>
        <v>7920383</v>
      </c>
      <c r="D49" s="25">
        <f>D50+D51+D62+D67</f>
        <v>276069</v>
      </c>
      <c r="E49" s="25">
        <f>C49+D49</f>
        <v>8196452</v>
      </c>
      <c r="F49" s="25">
        <f>F50+F51+F62+F67</f>
        <v>7226323</v>
      </c>
      <c r="G49" s="25">
        <f>G50+G51+G62+G67</f>
        <v>154618</v>
      </c>
      <c r="H49" s="16">
        <f>F49+G49</f>
        <v>7380941</v>
      </c>
    </row>
    <row r="50" spans="1:8" ht="14.25">
      <c r="A50" s="284" t="s">
        <v>475</v>
      </c>
      <c r="B50" s="300"/>
      <c r="C50" s="121">
        <v>2500000</v>
      </c>
      <c r="D50" s="121">
        <v>0</v>
      </c>
      <c r="E50" s="33">
        <f>C50+D50</f>
        <v>2500000</v>
      </c>
      <c r="F50" s="121">
        <v>2500000</v>
      </c>
      <c r="G50" s="121">
        <v>0</v>
      </c>
      <c r="H50" s="9">
        <f>F50+G50</f>
        <v>2500000</v>
      </c>
    </row>
    <row r="51" spans="1:18" ht="14.25">
      <c r="A51" s="284" t="s">
        <v>474</v>
      </c>
      <c r="B51" s="302"/>
      <c r="C51" s="33">
        <f>SUM(C52:C61)</f>
        <v>1256618</v>
      </c>
      <c r="D51" s="33">
        <f>SUM(D52:D61)</f>
        <v>276069</v>
      </c>
      <c r="E51" s="33">
        <f>C51+D51</f>
        <v>1532687</v>
      </c>
      <c r="F51" s="33">
        <f>SUM(F52:F61)</f>
        <v>1202442</v>
      </c>
      <c r="G51" s="33">
        <f>SUM(G52:G61)</f>
        <v>154618</v>
      </c>
      <c r="H51" s="9">
        <f>F51+G51</f>
        <v>1357060</v>
      </c>
      <c r="I51" s="2"/>
      <c r="J51" s="76"/>
      <c r="K51" s="305"/>
      <c r="L51" s="305"/>
      <c r="M51" s="305"/>
      <c r="N51" s="305"/>
      <c r="O51" s="305"/>
      <c r="P51" s="305"/>
      <c r="Q51" s="2"/>
      <c r="R51" s="2"/>
    </row>
    <row r="52" spans="1:18" ht="14.25">
      <c r="A52" s="284" t="s">
        <v>473</v>
      </c>
      <c r="B52" s="302"/>
      <c r="C52" s="121">
        <v>723918</v>
      </c>
      <c r="D52" s="121">
        <v>0</v>
      </c>
      <c r="E52" s="33">
        <f>C52+D52</f>
        <v>723918</v>
      </c>
      <c r="F52" s="121">
        <v>723918</v>
      </c>
      <c r="G52" s="121">
        <v>0</v>
      </c>
      <c r="H52" s="9">
        <f>F52+G52</f>
        <v>723918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>
      <c r="A53" s="284" t="s">
        <v>472</v>
      </c>
      <c r="B53" s="300"/>
      <c r="C53" s="121">
        <v>0</v>
      </c>
      <c r="D53" s="121">
        <v>0</v>
      </c>
      <c r="E53" s="33">
        <f>C53+D53</f>
        <v>0</v>
      </c>
      <c r="F53" s="121">
        <v>0</v>
      </c>
      <c r="G53" s="121">
        <v>0</v>
      </c>
      <c r="H53" s="9">
        <f>F53+G53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4.25">
      <c r="A54" s="284" t="s">
        <v>471</v>
      </c>
      <c r="B54" s="302"/>
      <c r="C54" s="121">
        <v>461137</v>
      </c>
      <c r="D54" s="121">
        <v>276069</v>
      </c>
      <c r="E54" s="33">
        <f>C54+D54</f>
        <v>737206</v>
      </c>
      <c r="F54" s="121">
        <v>410856</v>
      </c>
      <c r="G54" s="121">
        <v>154618</v>
      </c>
      <c r="H54" s="9">
        <f>F54+G54</f>
        <v>565474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4.25">
      <c r="A55" s="284" t="s">
        <v>470</v>
      </c>
      <c r="B55" s="302"/>
      <c r="C55" s="121">
        <v>5033</v>
      </c>
      <c r="D55" s="121">
        <v>0</v>
      </c>
      <c r="E55" s="33">
        <f>C55+D55</f>
        <v>5033</v>
      </c>
      <c r="F55" s="121">
        <v>1138</v>
      </c>
      <c r="G55" s="121">
        <v>0</v>
      </c>
      <c r="H55" s="9">
        <f>F55+G55</f>
        <v>1138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4.25">
      <c r="A56" s="284" t="s">
        <v>469</v>
      </c>
      <c r="B56" s="302"/>
      <c r="C56" s="121">
        <v>0</v>
      </c>
      <c r="D56" s="121">
        <v>0</v>
      </c>
      <c r="E56" s="33">
        <f>C56+D56</f>
        <v>0</v>
      </c>
      <c r="F56" s="121">
        <v>0</v>
      </c>
      <c r="G56" s="121">
        <v>0</v>
      </c>
      <c r="H56" s="9">
        <f>F56+G56</f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4.25">
      <c r="A57" s="284" t="s">
        <v>468</v>
      </c>
      <c r="B57" s="302"/>
      <c r="C57" s="121">
        <v>0</v>
      </c>
      <c r="D57" s="121">
        <v>0</v>
      </c>
      <c r="E57" s="33">
        <f>C57+D57</f>
        <v>0</v>
      </c>
      <c r="F57" s="121">
        <v>0</v>
      </c>
      <c r="G57" s="121">
        <v>0</v>
      </c>
      <c r="H57" s="9">
        <f>F57+G57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30" customHeight="1">
      <c r="A58" s="304" t="s">
        <v>467</v>
      </c>
      <c r="B58" s="302"/>
      <c r="C58" s="121">
        <v>66530</v>
      </c>
      <c r="D58" s="121">
        <v>0</v>
      </c>
      <c r="E58" s="33">
        <f>C58+D58</f>
        <v>66530</v>
      </c>
      <c r="F58" s="121">
        <v>66530</v>
      </c>
      <c r="G58" s="121">
        <v>0</v>
      </c>
      <c r="H58" s="9">
        <f>F58+G58</f>
        <v>66530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284" t="s">
        <v>466</v>
      </c>
      <c r="B59" s="302"/>
      <c r="C59" s="121">
        <v>0</v>
      </c>
      <c r="D59" s="121">
        <v>0</v>
      </c>
      <c r="E59" s="33">
        <f>C59+D59</f>
        <v>0</v>
      </c>
      <c r="F59" s="121">
        <v>0</v>
      </c>
      <c r="G59" s="121">
        <v>0</v>
      </c>
      <c r="H59" s="9">
        <f>F59+G59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30" customHeight="1">
      <c r="A60" s="304" t="s">
        <v>465</v>
      </c>
      <c r="B60" s="302"/>
      <c r="C60" s="121">
        <v>0</v>
      </c>
      <c r="D60" s="121">
        <v>0</v>
      </c>
      <c r="E60" s="33">
        <f>C60+D60</f>
        <v>0</v>
      </c>
      <c r="F60" s="121">
        <v>0</v>
      </c>
      <c r="G60" s="121">
        <v>0</v>
      </c>
      <c r="H60" s="9">
        <f>F60+G60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4.25">
      <c r="A61" s="284" t="s">
        <v>464</v>
      </c>
      <c r="B61" s="300"/>
      <c r="C61" s="121">
        <v>0</v>
      </c>
      <c r="D61" s="121">
        <v>0</v>
      </c>
      <c r="E61" s="33">
        <f>C61+D61</f>
        <v>0</v>
      </c>
      <c r="F61" s="121">
        <v>0</v>
      </c>
      <c r="G61" s="121">
        <v>0</v>
      </c>
      <c r="H61" s="9">
        <f>F61+G61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8" ht="14.25">
      <c r="A62" s="284" t="s">
        <v>463</v>
      </c>
      <c r="B62" s="302"/>
      <c r="C62" s="33">
        <f>SUM(C63:C66)</f>
        <v>3399221</v>
      </c>
      <c r="D62" s="33">
        <f>SUM(D63:D66)</f>
        <v>0</v>
      </c>
      <c r="E62" s="33">
        <f>C62+D62</f>
        <v>3399221</v>
      </c>
      <c r="F62" s="33">
        <f>SUM(F63:F66)</f>
        <v>2272675</v>
      </c>
      <c r="G62" s="33">
        <f>SUM(G63:G66)</f>
        <v>0</v>
      </c>
      <c r="H62" s="9">
        <f>F62+G62</f>
        <v>2272675</v>
      </c>
    </row>
    <row r="63" spans="1:8" ht="14.25">
      <c r="A63" s="284" t="s">
        <v>462</v>
      </c>
      <c r="B63" s="302"/>
      <c r="C63" s="121">
        <v>476116</v>
      </c>
      <c r="D63" s="121">
        <v>0</v>
      </c>
      <c r="E63" s="33">
        <f>C63+D63</f>
        <v>476116</v>
      </c>
      <c r="F63" s="121">
        <v>353012</v>
      </c>
      <c r="G63" s="121">
        <v>0</v>
      </c>
      <c r="H63" s="9">
        <f>F63+G63</f>
        <v>353012</v>
      </c>
    </row>
    <row r="64" spans="1:8" ht="14.25">
      <c r="A64" s="284" t="s">
        <v>461</v>
      </c>
      <c r="B64" s="300"/>
      <c r="C64" s="121">
        <v>0</v>
      </c>
      <c r="D64" s="121">
        <v>0</v>
      </c>
      <c r="E64" s="33">
        <f>C64+D64</f>
        <v>0</v>
      </c>
      <c r="F64" s="121">
        <v>0</v>
      </c>
      <c r="G64" s="121">
        <v>0</v>
      </c>
      <c r="H64" s="9">
        <f>F64+G64</f>
        <v>0</v>
      </c>
    </row>
    <row r="65" spans="1:8" ht="14.25">
      <c r="A65" s="284" t="s">
        <v>460</v>
      </c>
      <c r="B65" s="302"/>
      <c r="C65" s="121">
        <v>2696515</v>
      </c>
      <c r="D65" s="121">
        <v>0</v>
      </c>
      <c r="E65" s="33">
        <f>C65+D65</f>
        <v>2696515</v>
      </c>
      <c r="F65" s="121">
        <v>1713233</v>
      </c>
      <c r="G65" s="121">
        <v>0</v>
      </c>
      <c r="H65" s="9">
        <f>F65+G65</f>
        <v>1713233</v>
      </c>
    </row>
    <row r="66" spans="1:8" ht="14.25">
      <c r="A66" s="284" t="s">
        <v>459</v>
      </c>
      <c r="B66" s="300"/>
      <c r="C66" s="121">
        <v>226590</v>
      </c>
      <c r="D66" s="121">
        <v>0</v>
      </c>
      <c r="E66" s="33">
        <f>C66+D66</f>
        <v>226590</v>
      </c>
      <c r="F66" s="121">
        <v>206430</v>
      </c>
      <c r="G66" s="121">
        <v>0</v>
      </c>
      <c r="H66" s="9">
        <f>F66+G66</f>
        <v>206430</v>
      </c>
    </row>
    <row r="67" spans="1:8" ht="15">
      <c r="A67" s="303" t="s">
        <v>458</v>
      </c>
      <c r="B67" s="300"/>
      <c r="C67" s="25">
        <f>C68+C69</f>
        <v>764544</v>
      </c>
      <c r="D67" s="18">
        <f>D68+D69</f>
        <v>0</v>
      </c>
      <c r="E67" s="25">
        <f>C67+D67</f>
        <v>764544</v>
      </c>
      <c r="F67" s="25">
        <f>F68+F69</f>
        <v>1251206</v>
      </c>
      <c r="G67" s="18">
        <f>G68+G69</f>
        <v>0</v>
      </c>
      <c r="H67" s="16">
        <f>F67+G67</f>
        <v>1251206</v>
      </c>
    </row>
    <row r="68" spans="1:8" ht="14.25">
      <c r="A68" s="301" t="s">
        <v>457</v>
      </c>
      <c r="B68" s="302"/>
      <c r="C68" s="121">
        <v>0</v>
      </c>
      <c r="D68" s="138">
        <v>0</v>
      </c>
      <c r="E68" s="33">
        <f>C68+D68</f>
        <v>0</v>
      </c>
      <c r="F68" s="121">
        <v>0</v>
      </c>
      <c r="G68" s="138">
        <v>0</v>
      </c>
      <c r="H68" s="9">
        <f>F68+G68</f>
        <v>0</v>
      </c>
    </row>
    <row r="69" spans="1:8" s="15" customFormat="1" ht="15">
      <c r="A69" s="301" t="s">
        <v>456</v>
      </c>
      <c r="B69" s="302"/>
      <c r="C69" s="121">
        <v>764544</v>
      </c>
      <c r="D69" s="138">
        <v>0</v>
      </c>
      <c r="E69" s="33">
        <f>C69+D69</f>
        <v>764544</v>
      </c>
      <c r="F69" s="121">
        <v>1251206</v>
      </c>
      <c r="G69" s="138">
        <v>0</v>
      </c>
      <c r="H69" s="9">
        <f>F69+G69</f>
        <v>1251206</v>
      </c>
    </row>
    <row r="70" spans="1:8" ht="14.25">
      <c r="A70" s="301"/>
      <c r="B70" s="300"/>
      <c r="C70" s="33"/>
      <c r="D70" s="12"/>
      <c r="E70" s="33"/>
      <c r="F70" s="33"/>
      <c r="G70" s="12"/>
      <c r="H70" s="9"/>
    </row>
    <row r="71" spans="1:8" ht="15">
      <c r="A71" s="299" t="s">
        <v>455</v>
      </c>
      <c r="B71" s="298"/>
      <c r="C71" s="6">
        <f>C8+C11+C13+C12+C17+C21+C24+C25+C26+C27+C32+C36+C42+C45+C48+C49</f>
        <v>51140203</v>
      </c>
      <c r="D71" s="6">
        <f>D8+D11+D13+D12+D17+D21+D24+D25+D26+D27+D32+D36+D42+D45+D48+D49</f>
        <v>20969968</v>
      </c>
      <c r="E71" s="6">
        <f>C71+D71</f>
        <v>72110171</v>
      </c>
      <c r="F71" s="6">
        <f>F8+F11+F13+F12+F17+F21+F24+F25+F26+F27+F32+F36+F42+F45+F48+F49</f>
        <v>45633303</v>
      </c>
      <c r="G71" s="6">
        <f>G8+G11+G13+G12+G17+G21+G24+G25+G26+G27+G32+G36+G42+G45+G48+G49</f>
        <v>19164339</v>
      </c>
      <c r="H71" s="4">
        <f>F71+G71</f>
        <v>64797642</v>
      </c>
    </row>
    <row r="72" spans="1:3" ht="14.25">
      <c r="A72" s="264"/>
      <c r="B72" s="82"/>
      <c r="C72" s="2"/>
    </row>
    <row r="73" spans="1:3" ht="15">
      <c r="A73" s="297" t="s">
        <v>454</v>
      </c>
      <c r="B73" s="72"/>
      <c r="C73" s="2"/>
    </row>
    <row r="74" spans="1:3" ht="14.25">
      <c r="A74" s="3"/>
      <c r="B74" s="72"/>
      <c r="C74" s="2"/>
    </row>
    <row r="75" spans="1:8" s="15" customFormat="1" ht="15">
      <c r="A75" s="79"/>
      <c r="B75" s="76"/>
      <c r="C75" s="2"/>
      <c r="D75" s="2"/>
      <c r="E75" s="1"/>
      <c r="F75" s="1"/>
      <c r="G75" s="1"/>
      <c r="H75" s="1"/>
    </row>
    <row r="76" spans="1:8" s="15" customFormat="1" ht="15">
      <c r="A76" s="79"/>
      <c r="B76" s="76"/>
      <c r="C76" s="2"/>
      <c r="D76" s="2"/>
      <c r="E76" s="1"/>
      <c r="F76" s="1"/>
      <c r="G76" s="1"/>
      <c r="H76" s="1"/>
    </row>
    <row r="77" spans="1:8" s="15" customFormat="1" ht="15">
      <c r="A77" s="79"/>
      <c r="B77" s="76"/>
      <c r="C77" s="1"/>
      <c r="D77" s="2"/>
      <c r="E77" s="1"/>
      <c r="F77" s="1"/>
      <c r="G77" s="1"/>
      <c r="H77" s="1"/>
    </row>
    <row r="78" spans="1:8" s="15" customFormat="1" ht="15">
      <c r="A78" s="78"/>
      <c r="B78" s="76"/>
      <c r="C78" s="1"/>
      <c r="D78" s="2"/>
      <c r="E78" s="1"/>
      <c r="F78" s="1"/>
      <c r="G78" s="1"/>
      <c r="H78" s="1"/>
    </row>
    <row r="79" spans="1:12" s="15" customFormat="1" ht="15">
      <c r="A79" s="78"/>
      <c r="B79" s="76"/>
      <c r="C79" s="1"/>
      <c r="D79" s="2"/>
      <c r="E79" s="1"/>
      <c r="F79" s="1"/>
      <c r="G79" s="1"/>
      <c r="H79" s="1"/>
      <c r="I79" s="78"/>
      <c r="J79" s="78"/>
      <c r="K79" s="78"/>
      <c r="L79" s="78"/>
    </row>
    <row r="80" spans="1:12" s="15" customFormat="1" ht="15">
      <c r="A80" s="78"/>
      <c r="B80" s="76"/>
      <c r="C80" s="1"/>
      <c r="D80" s="2"/>
      <c r="E80" s="1"/>
      <c r="F80" s="1"/>
      <c r="G80" s="1"/>
      <c r="H80" s="1"/>
      <c r="I80" s="78"/>
      <c r="J80" s="78"/>
      <c r="K80" s="78"/>
      <c r="L80" s="78"/>
    </row>
    <row r="81" spans="1:12" s="15" customFormat="1" ht="15">
      <c r="A81" s="79"/>
      <c r="B81" s="76"/>
      <c r="C81" s="1"/>
      <c r="D81" s="2"/>
      <c r="E81" s="1"/>
      <c r="F81" s="1"/>
      <c r="G81" s="1"/>
      <c r="H81" s="1"/>
      <c r="I81" s="78"/>
      <c r="J81" s="78"/>
      <c r="K81" s="78"/>
      <c r="L81" s="78"/>
    </row>
    <row r="82" spans="1:12" s="15" customFormat="1" ht="15">
      <c r="A82" s="78"/>
      <c r="B82" s="72"/>
      <c r="C82" s="1"/>
      <c r="D82" s="2"/>
      <c r="E82" s="1"/>
      <c r="F82" s="1"/>
      <c r="G82" s="1"/>
      <c r="H82" s="1"/>
      <c r="I82" s="78"/>
      <c r="J82" s="78"/>
      <c r="K82" s="78"/>
      <c r="L82" s="78"/>
    </row>
    <row r="83" spans="1:12" ht="14.25">
      <c r="A83" s="2"/>
      <c r="B83" s="72"/>
      <c r="I83" s="2"/>
      <c r="J83" s="2"/>
      <c r="K83" s="2"/>
      <c r="L83" s="2"/>
    </row>
    <row r="84" spans="1:12" ht="14.25">
      <c r="A84" s="2"/>
      <c r="B84" s="72"/>
      <c r="I84" s="2"/>
      <c r="J84" s="2"/>
      <c r="K84" s="2"/>
      <c r="L84" s="2"/>
    </row>
    <row r="85" spans="1:12" s="15" customFormat="1" ht="15">
      <c r="A85" s="78"/>
      <c r="B85" s="72"/>
      <c r="C85" s="1"/>
      <c r="D85" s="2"/>
      <c r="E85" s="1"/>
      <c r="F85" s="1"/>
      <c r="G85" s="1"/>
      <c r="H85" s="1"/>
      <c r="I85" s="78"/>
      <c r="J85" s="78"/>
      <c r="K85" s="78"/>
      <c r="L85" s="78"/>
    </row>
    <row r="86" spans="1:12" ht="14.25">
      <c r="A86" s="2"/>
      <c r="B86" s="72"/>
      <c r="I86" s="2"/>
      <c r="J86" s="2"/>
      <c r="K86" s="2"/>
      <c r="L86" s="2"/>
    </row>
    <row r="87" spans="1:12" ht="14.25">
      <c r="A87" s="2"/>
      <c r="B87" s="72"/>
      <c r="I87" s="2"/>
      <c r="J87" s="2"/>
      <c r="K87" s="2"/>
      <c r="L87" s="2"/>
    </row>
    <row r="88" spans="1:12" ht="15.75" customHeight="1">
      <c r="A88" s="2"/>
      <c r="B88" s="72"/>
      <c r="I88" s="2"/>
      <c r="J88" s="2"/>
      <c r="K88" s="2"/>
      <c r="L88" s="2"/>
    </row>
    <row r="89" spans="1:12" ht="14.25">
      <c r="A89" s="2"/>
      <c r="B89" s="72"/>
      <c r="I89" s="2"/>
      <c r="J89" s="2"/>
      <c r="K89" s="2"/>
      <c r="L89" s="2"/>
    </row>
    <row r="90" spans="1:12" ht="14.25">
      <c r="A90" s="3"/>
      <c r="B90" s="72"/>
      <c r="I90" s="2"/>
      <c r="J90" s="2"/>
      <c r="K90" s="2"/>
      <c r="L90" s="2"/>
    </row>
    <row r="91" spans="1:2" ht="14.25">
      <c r="A91" s="3"/>
      <c r="B91" s="72"/>
    </row>
    <row r="92" spans="1:2" ht="14.25">
      <c r="A92" s="3"/>
      <c r="B92" s="72"/>
    </row>
    <row r="93" spans="1:2" ht="14.25">
      <c r="A93" s="3"/>
      <c r="B93" s="72"/>
    </row>
    <row r="94" spans="1:2" ht="14.25">
      <c r="A94" s="77"/>
      <c r="B94" s="76"/>
    </row>
    <row r="95" spans="1:2" ht="14.25">
      <c r="A95" s="3"/>
      <c r="B95" s="72"/>
    </row>
    <row r="96" spans="1:2" ht="14.25">
      <c r="A96" s="3"/>
      <c r="B96" s="72"/>
    </row>
    <row r="97" spans="1:2" s="1" customFormat="1" ht="14.25">
      <c r="A97" s="3"/>
      <c r="B97" s="72"/>
    </row>
    <row r="1007" spans="1:3" s="1" customFormat="1" ht="14.25">
      <c r="A1007" s="296" t="s">
        <v>453</v>
      </c>
      <c r="B1007" s="295"/>
      <c r="C1007" s="103" t="str">
        <f>IF(ROUND(pasif!$E$71,0)=ROUND(aktif!$E$75,0),"Tutuyor","Tutmuyor")</f>
        <v>Tutuyor</v>
      </c>
    </row>
    <row r="1008" spans="1:3" s="1" customFormat="1" ht="14.25">
      <c r="A1008" s="296" t="s">
        <v>452</v>
      </c>
      <c r="B1008" s="295"/>
      <c r="C1008" s="103" t="str">
        <f>IF(ROUND(pasif!$E$69,0)=ROUND(gelir!$C$64,0),"Tutuyor","Tutmuyor")</f>
        <v>Tutuyor</v>
      </c>
    </row>
  </sheetData>
  <sheetProtection password="CF27" sheet="1" objects="1" scenarios="1"/>
  <mergeCells count="1">
    <mergeCell ref="C4:H4"/>
  </mergeCells>
  <conditionalFormatting sqref="C1007:C1008 C1003">
    <cfRule type="cellIs" priority="1" dxfId="4" operator="equal" stopIfTrue="1">
      <formula>"Tutmuyor"</formula>
    </cfRule>
  </conditionalFormatting>
  <hyperlinks>
    <hyperlink ref="A73" location="pasif!A1000" display="Bakınız Kontrol Tabloları"/>
  </hyperlinks>
  <printOptions horizontalCentered="1" verticalCentered="1"/>
  <pageMargins left="0.54" right="0.53" top="0.7" bottom="0.6" header="0.35433070866141736" footer="0.35433070866141736"/>
  <pageSetup horizontalDpi="600" verticalDpi="600" orientation="portrait" paperSize="9" scale="56" r:id="rId3"/>
  <headerFooter alignWithMargins="0">
    <oddHeader>&amp;R&amp;"Times New Roman,Normal"&amp;12EK1-A</oddHeader>
    <oddFooter>&amp;C&amp;"Times New Roman,Normal"&amp;12 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zoomScalePageLayoutView="0" workbookViewId="0" topLeftCell="A1">
      <selection activeCell="C8" sqref="C8"/>
    </sheetView>
  </sheetViews>
  <sheetFormatPr defaultColWidth="9.140625" defaultRowHeight="15"/>
  <cols>
    <col min="1" max="1" width="67.421875" style="1" customWidth="1"/>
    <col min="2" max="2" width="5.140625" style="71" customWidth="1"/>
    <col min="3" max="3" width="14.7109375" style="1" customWidth="1"/>
    <col min="4" max="4" width="14.7109375" style="2" customWidth="1"/>
    <col min="5" max="8" width="14.7109375" style="1" customWidth="1"/>
    <col min="9" max="16384" width="9.140625" style="1" customWidth="1"/>
  </cols>
  <sheetData>
    <row r="1" spans="1:8" ht="19.5" customHeight="1">
      <c r="A1" s="69" t="str">
        <f>+assets!$A$1</f>
        <v>T.VAKIFLAR BANKASI T.A.O. BANK ONLY INCOME STATEMENT (FINANCIAL POSITION TABLE)</v>
      </c>
      <c r="B1" s="69"/>
      <c r="C1" s="69"/>
      <c r="D1" s="69"/>
      <c r="E1" s="69"/>
      <c r="F1" s="69"/>
      <c r="G1" s="68"/>
      <c r="H1" s="67"/>
    </row>
    <row r="2" spans="1:8" ht="15.75" customHeight="1">
      <c r="A2" s="66"/>
      <c r="B2" s="100"/>
      <c r="C2" s="64"/>
      <c r="D2" s="64"/>
      <c r="E2" s="64"/>
      <c r="F2" s="64"/>
      <c r="G2" s="64"/>
      <c r="H2" s="99"/>
    </row>
    <row r="3" spans="1:8" ht="9.75" customHeight="1">
      <c r="A3" s="24"/>
      <c r="B3" s="98"/>
      <c r="C3" s="62"/>
      <c r="D3" s="62"/>
      <c r="E3" s="61"/>
      <c r="F3" s="61"/>
      <c r="G3" s="61"/>
      <c r="H3" s="60"/>
    </row>
    <row r="4" spans="1:8" ht="21" customHeight="1">
      <c r="A4" s="97"/>
      <c r="B4" s="58"/>
      <c r="C4" s="248" t="str">
        <f>+assets!C4</f>
        <v>THOUSAND TURKISH LIRA</v>
      </c>
      <c r="D4" s="249"/>
      <c r="E4" s="249"/>
      <c r="F4" s="249"/>
      <c r="G4" s="249"/>
      <c r="H4" s="250"/>
    </row>
    <row r="5" spans="1:8" ht="15.75" customHeight="1">
      <c r="A5" s="24"/>
      <c r="B5" s="12"/>
      <c r="C5" s="57"/>
      <c r="D5" s="57" t="s">
        <v>90</v>
      </c>
      <c r="E5" s="46"/>
      <c r="F5" s="56"/>
      <c r="G5" s="96" t="s">
        <v>89</v>
      </c>
      <c r="H5" s="55"/>
    </row>
    <row r="6" spans="1:8" ht="18.75" customHeight="1">
      <c r="A6" s="95" t="s">
        <v>158</v>
      </c>
      <c r="B6" s="13" t="s">
        <v>87</v>
      </c>
      <c r="C6" s="53"/>
      <c r="D6" s="51" t="str">
        <f>+'[1]pasif'!D6</f>
        <v>(30/09/2010)</v>
      </c>
      <c r="E6" s="52"/>
      <c r="F6" s="51"/>
      <c r="G6" s="51" t="str">
        <f>+'[1]pasif'!G6</f>
        <v>(31/12/2009)</v>
      </c>
      <c r="H6" s="50"/>
    </row>
    <row r="7" spans="1:8" ht="15">
      <c r="A7" s="24"/>
      <c r="B7" s="94"/>
      <c r="C7" s="92" t="s">
        <v>86</v>
      </c>
      <c r="D7" s="92" t="s">
        <v>85</v>
      </c>
      <c r="E7" s="93" t="s">
        <v>84</v>
      </c>
      <c r="F7" s="93" t="s">
        <v>86</v>
      </c>
      <c r="G7" s="92" t="s">
        <v>85</v>
      </c>
      <c r="H7" s="91" t="s">
        <v>84</v>
      </c>
    </row>
    <row r="8" spans="1:8" s="15" customFormat="1" ht="15">
      <c r="A8" s="90" t="s">
        <v>157</v>
      </c>
      <c r="B8" s="89" t="s">
        <v>82</v>
      </c>
      <c r="C8" s="88">
        <f>'[1]pasif'!C8</f>
        <v>34575083</v>
      </c>
      <c r="D8" s="88">
        <f>'[1]pasif'!D8</f>
        <v>12924695</v>
      </c>
      <c r="E8" s="25">
        <f>'[1]pasif'!E8</f>
        <v>47499778</v>
      </c>
      <c r="F8" s="88">
        <f>'[1]pasif'!F8</f>
        <v>31720631</v>
      </c>
      <c r="G8" s="88">
        <f>'[1]pasif'!G8</f>
        <v>12931092</v>
      </c>
      <c r="H8" s="40">
        <f>'[1]pasif'!H8</f>
        <v>44651723</v>
      </c>
    </row>
    <row r="9" spans="1:8" ht="14.25">
      <c r="A9" s="24" t="s">
        <v>156</v>
      </c>
      <c r="B9" s="86"/>
      <c r="C9" s="23">
        <f>'[1]pasif'!C9</f>
        <v>1181585</v>
      </c>
      <c r="D9" s="23">
        <f>'[1]pasif'!D9</f>
        <v>155598</v>
      </c>
      <c r="E9" s="33">
        <f>'[1]pasif'!E9</f>
        <v>1337183</v>
      </c>
      <c r="F9" s="23">
        <f>'[1]pasif'!F9</f>
        <v>1484393</v>
      </c>
      <c r="G9" s="23">
        <f>'[1]pasif'!G9</f>
        <v>112275</v>
      </c>
      <c r="H9" s="9">
        <f>'[1]pasif'!H9</f>
        <v>1596668</v>
      </c>
    </row>
    <row r="10" spans="1:8" ht="14.25">
      <c r="A10" s="24" t="s">
        <v>155</v>
      </c>
      <c r="B10" s="86"/>
      <c r="C10" s="23">
        <f>'[1]pasif'!C10</f>
        <v>33393498</v>
      </c>
      <c r="D10" s="23">
        <f>'[1]pasif'!D10</f>
        <v>12769097</v>
      </c>
      <c r="E10" s="33">
        <f>'[1]pasif'!E10</f>
        <v>46162595</v>
      </c>
      <c r="F10" s="23">
        <f>'[1]pasif'!F10</f>
        <v>30236238</v>
      </c>
      <c r="G10" s="23">
        <f>'[1]pasif'!G10</f>
        <v>12818817</v>
      </c>
      <c r="H10" s="9">
        <f>'[1]pasif'!H10</f>
        <v>43055055</v>
      </c>
    </row>
    <row r="11" spans="1:8" ht="15">
      <c r="A11" s="21" t="s">
        <v>154</v>
      </c>
      <c r="B11" s="86" t="s">
        <v>153</v>
      </c>
      <c r="C11" s="19">
        <f>'[1]pasif'!C11</f>
        <v>4818</v>
      </c>
      <c r="D11" s="19">
        <f>'[1]pasif'!D11</f>
        <v>99853</v>
      </c>
      <c r="E11" s="25">
        <f>'[1]pasif'!E11</f>
        <v>104671</v>
      </c>
      <c r="F11" s="19">
        <f>'[1]pasif'!F11</f>
        <v>9549</v>
      </c>
      <c r="G11" s="19">
        <f>'[1]pasif'!G11</f>
        <v>30259</v>
      </c>
      <c r="H11" s="16">
        <f>'[1]pasif'!H11</f>
        <v>39808</v>
      </c>
    </row>
    <row r="12" spans="1:8" s="15" customFormat="1" ht="15">
      <c r="A12" s="21" t="s">
        <v>152</v>
      </c>
      <c r="B12" s="86" t="s">
        <v>68</v>
      </c>
      <c r="C12" s="19">
        <f>'[1]pasif'!C12</f>
        <v>46389</v>
      </c>
      <c r="D12" s="19">
        <f>'[1]pasif'!D12</f>
        <v>5475603</v>
      </c>
      <c r="E12" s="25">
        <f>'[1]pasif'!E12</f>
        <v>5521992</v>
      </c>
      <c r="F12" s="19">
        <f>'[1]pasif'!F12</f>
        <v>43875</v>
      </c>
      <c r="G12" s="19">
        <f>'[1]pasif'!G12</f>
        <v>4322235</v>
      </c>
      <c r="H12" s="16">
        <f>'[1]pasif'!H12</f>
        <v>4366110</v>
      </c>
    </row>
    <row r="13" spans="1:8" s="15" customFormat="1" ht="15">
      <c r="A13" s="21" t="s">
        <v>151</v>
      </c>
      <c r="B13" s="86"/>
      <c r="C13" s="25">
        <f>'[1]pasif'!C13</f>
        <v>6189761</v>
      </c>
      <c r="D13" s="25">
        <f>'[1]pasif'!D13</f>
        <v>1981555</v>
      </c>
      <c r="E13" s="25">
        <f>'[1]pasif'!E13</f>
        <v>8171316</v>
      </c>
      <c r="F13" s="25">
        <f>'[1]pasif'!F13</f>
        <v>4640658</v>
      </c>
      <c r="G13" s="25">
        <f>'[1]pasif'!G13</f>
        <v>1502724</v>
      </c>
      <c r="H13" s="16">
        <f>'[1]pasif'!H13</f>
        <v>6143382</v>
      </c>
    </row>
    <row r="14" spans="1:8" ht="14.25">
      <c r="A14" s="24" t="s">
        <v>150</v>
      </c>
      <c r="B14" s="86"/>
      <c r="C14" s="23">
        <f>'[1]pasif'!C14</f>
        <v>0</v>
      </c>
      <c r="D14" s="23">
        <f>'[1]pasif'!D14</f>
        <v>0</v>
      </c>
      <c r="E14" s="33">
        <f>'[1]pasif'!E14</f>
        <v>0</v>
      </c>
      <c r="F14" s="23">
        <f>'[1]pasif'!F14</f>
        <v>0</v>
      </c>
      <c r="G14" s="23">
        <f>'[1]pasif'!G14</f>
        <v>0</v>
      </c>
      <c r="H14" s="9">
        <f>'[1]pasif'!H14</f>
        <v>0</v>
      </c>
    </row>
    <row r="15" spans="1:8" ht="14.25">
      <c r="A15" s="24" t="s">
        <v>149</v>
      </c>
      <c r="B15" s="86"/>
      <c r="C15" s="23">
        <f>'[1]pasif'!C15</f>
        <v>0</v>
      </c>
      <c r="D15" s="23">
        <f>'[1]pasif'!D15</f>
        <v>0</v>
      </c>
      <c r="E15" s="33">
        <f>'[1]pasif'!E15</f>
        <v>0</v>
      </c>
      <c r="F15" s="23">
        <f>'[1]pasif'!F15</f>
        <v>0</v>
      </c>
      <c r="G15" s="23">
        <f>'[1]pasif'!G15</f>
        <v>0</v>
      </c>
      <c r="H15" s="9">
        <f>'[1]pasif'!H15</f>
        <v>0</v>
      </c>
    </row>
    <row r="16" spans="1:8" ht="14.25">
      <c r="A16" s="14" t="s">
        <v>148</v>
      </c>
      <c r="B16" s="86"/>
      <c r="C16" s="23">
        <f>'[1]pasif'!C16</f>
        <v>6189761</v>
      </c>
      <c r="D16" s="23">
        <f>'[1]pasif'!D16</f>
        <v>1981555</v>
      </c>
      <c r="E16" s="33">
        <f>'[1]pasif'!E16</f>
        <v>8171316</v>
      </c>
      <c r="F16" s="23">
        <f>'[1]pasif'!F16</f>
        <v>4640658</v>
      </c>
      <c r="G16" s="23">
        <f>'[1]pasif'!G16</f>
        <v>1502724</v>
      </c>
      <c r="H16" s="9">
        <f>'[1]pasif'!H16</f>
        <v>6143382</v>
      </c>
    </row>
    <row r="17" spans="1:8" s="15" customFormat="1" ht="15">
      <c r="A17" s="21" t="s">
        <v>147</v>
      </c>
      <c r="B17" s="86"/>
      <c r="C17" s="25">
        <f>'[1]pasif'!C17</f>
        <v>0</v>
      </c>
      <c r="D17" s="25">
        <f>'[1]pasif'!D17</f>
        <v>0</v>
      </c>
      <c r="E17" s="25">
        <f>'[1]pasif'!E17</f>
        <v>0</v>
      </c>
      <c r="F17" s="25">
        <f>'[1]pasif'!F17</f>
        <v>0</v>
      </c>
      <c r="G17" s="25">
        <f>'[1]pasif'!G17</f>
        <v>0</v>
      </c>
      <c r="H17" s="16">
        <f>'[1]pasif'!H17</f>
        <v>0</v>
      </c>
    </row>
    <row r="18" spans="1:8" ht="14.25">
      <c r="A18" s="24" t="s">
        <v>146</v>
      </c>
      <c r="B18" s="85"/>
      <c r="C18" s="23">
        <f>'[1]pasif'!C18</f>
        <v>0</v>
      </c>
      <c r="D18" s="23">
        <f>'[1]pasif'!D18</f>
        <v>0</v>
      </c>
      <c r="E18" s="33">
        <f>'[1]pasif'!E18</f>
        <v>0</v>
      </c>
      <c r="F18" s="23">
        <f>'[1]pasif'!F18</f>
        <v>0</v>
      </c>
      <c r="G18" s="23">
        <f>'[1]pasif'!G18</f>
        <v>0</v>
      </c>
      <c r="H18" s="9">
        <f>'[1]pasif'!H18</f>
        <v>0</v>
      </c>
    </row>
    <row r="19" spans="1:8" ht="14.25">
      <c r="A19" s="24" t="s">
        <v>145</v>
      </c>
      <c r="B19" s="85"/>
      <c r="C19" s="23">
        <f>'[1]pasif'!C19</f>
        <v>0</v>
      </c>
      <c r="D19" s="23">
        <f>'[1]pasif'!D19</f>
        <v>0</v>
      </c>
      <c r="E19" s="33">
        <f>'[1]pasif'!E19</f>
        <v>0</v>
      </c>
      <c r="F19" s="23">
        <f>'[1]pasif'!F19</f>
        <v>0</v>
      </c>
      <c r="G19" s="23">
        <f>'[1]pasif'!G19</f>
        <v>0</v>
      </c>
      <c r="H19" s="9">
        <f>'[1]pasif'!H19</f>
        <v>0</v>
      </c>
    </row>
    <row r="20" spans="1:8" ht="14.25">
      <c r="A20" s="24" t="s">
        <v>144</v>
      </c>
      <c r="B20" s="85"/>
      <c r="C20" s="23">
        <f>'[1]pasif'!C20</f>
        <v>0</v>
      </c>
      <c r="D20" s="23">
        <f>'[1]pasif'!D20</f>
        <v>0</v>
      </c>
      <c r="E20" s="33">
        <f>'[1]pasif'!E20</f>
        <v>0</v>
      </c>
      <c r="F20" s="23">
        <f>'[1]pasif'!F20</f>
        <v>0</v>
      </c>
      <c r="G20" s="23">
        <f>'[1]pasif'!G20</f>
        <v>0</v>
      </c>
      <c r="H20" s="9">
        <f>'[1]pasif'!H20</f>
        <v>0</v>
      </c>
    </row>
    <row r="21" spans="1:8" s="15" customFormat="1" ht="15">
      <c r="A21" s="21" t="s">
        <v>143</v>
      </c>
      <c r="B21" s="86"/>
      <c r="C21" s="19">
        <f>'[1]pasif'!C21</f>
        <v>65801</v>
      </c>
      <c r="D21" s="19">
        <f>'[1]pasif'!D21</f>
        <v>0</v>
      </c>
      <c r="E21" s="25">
        <f>'[1]pasif'!E21</f>
        <v>65801</v>
      </c>
      <c r="F21" s="19">
        <f>'[1]pasif'!F21</f>
        <v>83383</v>
      </c>
      <c r="G21" s="19">
        <f>'[1]pasif'!G21</f>
        <v>0</v>
      </c>
      <c r="H21" s="16">
        <f>'[1]pasif'!H21</f>
        <v>83383</v>
      </c>
    </row>
    <row r="22" spans="1:8" ht="14.25">
      <c r="A22" s="24" t="s">
        <v>142</v>
      </c>
      <c r="B22" s="86"/>
      <c r="C22" s="23">
        <f>'[1]pasif'!C22</f>
        <v>0</v>
      </c>
      <c r="D22" s="23">
        <f>'[1]pasif'!D22</f>
        <v>0</v>
      </c>
      <c r="E22" s="33">
        <f>'[1]pasif'!E22</f>
        <v>0</v>
      </c>
      <c r="F22" s="23">
        <f>'[1]pasif'!F22</f>
        <v>0</v>
      </c>
      <c r="G22" s="23">
        <f>'[1]pasif'!G22</f>
        <v>0</v>
      </c>
      <c r="H22" s="9">
        <f>'[1]pasif'!H22</f>
        <v>0</v>
      </c>
    </row>
    <row r="23" spans="1:8" ht="14.25">
      <c r="A23" s="24" t="s">
        <v>141</v>
      </c>
      <c r="B23" s="86"/>
      <c r="C23" s="23">
        <f>'[1]pasif'!C23</f>
        <v>65801</v>
      </c>
      <c r="D23" s="23">
        <f>'[1]pasif'!D23</f>
        <v>0</v>
      </c>
      <c r="E23" s="33">
        <f>'[1]pasif'!E23</f>
        <v>65801</v>
      </c>
      <c r="F23" s="23">
        <f>'[1]pasif'!F23</f>
        <v>83383</v>
      </c>
      <c r="G23" s="23">
        <f>'[1]pasif'!G23</f>
        <v>0</v>
      </c>
      <c r="H23" s="9">
        <f>'[1]pasif'!H23</f>
        <v>83383</v>
      </c>
    </row>
    <row r="24" spans="1:8" s="15" customFormat="1" ht="15">
      <c r="A24" s="21" t="s">
        <v>140</v>
      </c>
      <c r="B24" s="86"/>
      <c r="C24" s="19">
        <f>'[1]pasif'!C24</f>
        <v>1116435</v>
      </c>
      <c r="D24" s="19">
        <f>'[1]pasif'!D24</f>
        <v>36545</v>
      </c>
      <c r="E24" s="25">
        <f>'[1]pasif'!E24</f>
        <v>1152980</v>
      </c>
      <c r="F24" s="19">
        <f>'[1]pasif'!F24</f>
        <v>808982</v>
      </c>
      <c r="G24" s="19">
        <f>'[1]pasif'!G24</f>
        <v>50503</v>
      </c>
      <c r="H24" s="16">
        <f>'[1]pasif'!H24</f>
        <v>859485</v>
      </c>
    </row>
    <row r="25" spans="1:8" s="15" customFormat="1" ht="15">
      <c r="A25" s="21" t="s">
        <v>139</v>
      </c>
      <c r="B25" s="86" t="s">
        <v>62</v>
      </c>
      <c r="C25" s="19">
        <f>'[1]pasif'!C25</f>
        <v>175518</v>
      </c>
      <c r="D25" s="19">
        <f>'[1]pasif'!D25</f>
        <v>149743</v>
      </c>
      <c r="E25" s="25">
        <f>'[1]pasif'!E25</f>
        <v>325261</v>
      </c>
      <c r="F25" s="19">
        <f>'[1]pasif'!F25</f>
        <v>152235</v>
      </c>
      <c r="G25" s="19">
        <f>'[1]pasif'!G25</f>
        <v>148149</v>
      </c>
      <c r="H25" s="16">
        <f>'[1]pasif'!H25</f>
        <v>300384</v>
      </c>
    </row>
    <row r="26" spans="1:8" s="15" customFormat="1" ht="15">
      <c r="A26" s="21" t="s">
        <v>138</v>
      </c>
      <c r="B26" s="86"/>
      <c r="C26" s="19">
        <f>'[1]pasif'!C26</f>
        <v>0</v>
      </c>
      <c r="D26" s="19">
        <f>'[1]pasif'!D26</f>
        <v>0</v>
      </c>
      <c r="E26" s="25">
        <f>'[1]pasif'!E26</f>
        <v>0</v>
      </c>
      <c r="F26" s="19">
        <f>'[1]pasif'!F26</f>
        <v>0</v>
      </c>
      <c r="G26" s="19">
        <f>'[1]pasif'!G26</f>
        <v>0</v>
      </c>
      <c r="H26" s="16">
        <f>'[1]pasif'!H26</f>
        <v>0</v>
      </c>
    </row>
    <row r="27" spans="1:8" s="15" customFormat="1" ht="15">
      <c r="A27" s="21" t="s">
        <v>137</v>
      </c>
      <c r="B27" s="86" t="s">
        <v>57</v>
      </c>
      <c r="C27" s="25">
        <f>'[1]pasif'!C27</f>
        <v>0</v>
      </c>
      <c r="D27" s="25">
        <f>'[1]pasif'!D27</f>
        <v>0</v>
      </c>
      <c r="E27" s="25">
        <f>'[1]pasif'!E27</f>
        <v>0</v>
      </c>
      <c r="F27" s="25">
        <f>'[1]pasif'!F27</f>
        <v>0</v>
      </c>
      <c r="G27" s="25">
        <f>'[1]pasif'!G27</f>
        <v>0</v>
      </c>
      <c r="H27" s="16">
        <f>'[1]pasif'!H27</f>
        <v>0</v>
      </c>
    </row>
    <row r="28" spans="1:8" ht="14.25">
      <c r="A28" s="24" t="s">
        <v>136</v>
      </c>
      <c r="B28" s="85" t="s">
        <v>135</v>
      </c>
      <c r="C28" s="23">
        <f>'[1]pasif'!C28</f>
        <v>0</v>
      </c>
      <c r="D28" s="23">
        <f>'[1]pasif'!D28</f>
        <v>4</v>
      </c>
      <c r="E28" s="33">
        <f>'[1]pasif'!E28</f>
        <v>4</v>
      </c>
      <c r="F28" s="23">
        <f>'[1]pasif'!F28</f>
        <v>0</v>
      </c>
      <c r="G28" s="23">
        <f>'[1]pasif'!G28</f>
        <v>6</v>
      </c>
      <c r="H28" s="9">
        <f>'[1]pasif'!H28</f>
        <v>6</v>
      </c>
    </row>
    <row r="29" spans="1:8" ht="14.25">
      <c r="A29" s="14" t="s">
        <v>134</v>
      </c>
      <c r="B29" s="85"/>
      <c r="C29" s="23">
        <f>'[1]pasif'!C29</f>
        <v>0</v>
      </c>
      <c r="D29" s="23">
        <f>'[1]pasif'!D29</f>
        <v>0</v>
      </c>
      <c r="E29" s="33">
        <f>'[1]pasif'!E29</f>
        <v>0</v>
      </c>
      <c r="F29" s="23">
        <f>'[1]pasif'!F29</f>
        <v>0</v>
      </c>
      <c r="G29" s="23">
        <f>'[1]pasif'!G29</f>
        <v>0</v>
      </c>
      <c r="H29" s="9">
        <f>'[1]pasif'!H29</f>
        <v>0</v>
      </c>
    </row>
    <row r="30" spans="1:8" ht="14.25">
      <c r="A30" s="14" t="s">
        <v>133</v>
      </c>
      <c r="B30" s="85"/>
      <c r="C30" s="23">
        <f>'[1]pasif'!C30</f>
        <v>0</v>
      </c>
      <c r="D30" s="23">
        <f>'[1]pasif'!D30</f>
        <v>0</v>
      </c>
      <c r="E30" s="33">
        <f>'[1]pasif'!E30</f>
        <v>0</v>
      </c>
      <c r="F30" s="23">
        <f>'[1]pasif'!F30</f>
        <v>0</v>
      </c>
      <c r="G30" s="23">
        <f>'[1]pasif'!G30</f>
        <v>0</v>
      </c>
      <c r="H30" s="9">
        <f>'[1]pasif'!H30</f>
        <v>0</v>
      </c>
    </row>
    <row r="31" spans="1:8" ht="14.25">
      <c r="A31" s="24" t="s">
        <v>132</v>
      </c>
      <c r="B31" s="85"/>
      <c r="C31" s="23">
        <f>'[1]pasif'!C31</f>
        <v>0</v>
      </c>
      <c r="D31" s="23">
        <f>'[1]pasif'!D31</f>
        <v>4</v>
      </c>
      <c r="E31" s="33">
        <f>'[1]pasif'!E31</f>
        <v>4</v>
      </c>
      <c r="F31" s="23">
        <f>'[1]pasif'!F31</f>
        <v>0</v>
      </c>
      <c r="G31" s="23">
        <f>'[1]pasif'!G31</f>
        <v>6</v>
      </c>
      <c r="H31" s="9">
        <f>'[1]pasif'!H31</f>
        <v>6</v>
      </c>
    </row>
    <row r="32" spans="1:8" s="15" customFormat="1" ht="15">
      <c r="A32" s="21" t="s">
        <v>131</v>
      </c>
      <c r="B32" s="86" t="s">
        <v>48</v>
      </c>
      <c r="C32" s="25">
        <f>'[1]pasif'!C32</f>
        <v>0</v>
      </c>
      <c r="D32" s="25">
        <f>'[1]pasif'!D32</f>
        <v>0</v>
      </c>
      <c r="E32" s="25">
        <f>'[1]pasif'!E32</f>
        <v>0</v>
      </c>
      <c r="F32" s="25">
        <f>'[1]pasif'!F32</f>
        <v>0</v>
      </c>
      <c r="G32" s="25">
        <f>'[1]pasif'!G32</f>
        <v>0</v>
      </c>
      <c r="H32" s="16">
        <f>'[1]pasif'!H32</f>
        <v>0</v>
      </c>
    </row>
    <row r="33" spans="1:8" ht="14.25">
      <c r="A33" s="14" t="s">
        <v>130</v>
      </c>
      <c r="B33" s="85"/>
      <c r="C33" s="23">
        <f>'[1]pasif'!C33</f>
        <v>0</v>
      </c>
      <c r="D33" s="23">
        <f>'[1]pasif'!D33</f>
        <v>0</v>
      </c>
      <c r="E33" s="33">
        <f>'[1]pasif'!E33</f>
        <v>0</v>
      </c>
      <c r="F33" s="23">
        <f>'[1]pasif'!F33</f>
        <v>0</v>
      </c>
      <c r="G33" s="23">
        <f>'[1]pasif'!G33</f>
        <v>0</v>
      </c>
      <c r="H33" s="9">
        <f>'[1]pasif'!H33</f>
        <v>0</v>
      </c>
    </row>
    <row r="34" spans="1:8" ht="14.25">
      <c r="A34" s="14" t="s">
        <v>129</v>
      </c>
      <c r="B34" s="85"/>
      <c r="C34" s="23">
        <f>'[1]pasif'!C34</f>
        <v>0</v>
      </c>
      <c r="D34" s="23">
        <f>'[1]pasif'!D34</f>
        <v>0</v>
      </c>
      <c r="E34" s="33">
        <f>'[1]pasif'!E34</f>
        <v>0</v>
      </c>
      <c r="F34" s="23">
        <f>'[1]pasif'!F34</f>
        <v>0</v>
      </c>
      <c r="G34" s="23">
        <f>'[1]pasif'!G34</f>
        <v>0</v>
      </c>
      <c r="H34" s="9">
        <f>'[1]pasif'!H34</f>
        <v>0</v>
      </c>
    </row>
    <row r="35" spans="1:8" ht="14.25">
      <c r="A35" s="14" t="s">
        <v>128</v>
      </c>
      <c r="B35" s="85"/>
      <c r="C35" s="23">
        <f>'[1]pasif'!C35</f>
        <v>0</v>
      </c>
      <c r="D35" s="23">
        <f>'[1]pasif'!D35</f>
        <v>0</v>
      </c>
      <c r="E35" s="33">
        <f>'[1]pasif'!E35</f>
        <v>0</v>
      </c>
      <c r="F35" s="23">
        <f>'[1]pasif'!F35</f>
        <v>0</v>
      </c>
      <c r="G35" s="23">
        <f>'[1]pasif'!G35</f>
        <v>0</v>
      </c>
      <c r="H35" s="9">
        <f>'[1]pasif'!H35</f>
        <v>0</v>
      </c>
    </row>
    <row r="36" spans="1:8" s="15" customFormat="1" ht="15">
      <c r="A36" s="21" t="s">
        <v>127</v>
      </c>
      <c r="B36" s="86" t="s">
        <v>44</v>
      </c>
      <c r="C36" s="25">
        <f>'[1]pasif'!C36</f>
        <v>894854</v>
      </c>
      <c r="D36" s="25">
        <f>'[1]pasif'!D36</f>
        <v>21574</v>
      </c>
      <c r="E36" s="25">
        <f>'[1]pasif'!E36</f>
        <v>916428</v>
      </c>
      <c r="F36" s="25">
        <f>'[1]pasif'!F36</f>
        <v>787429</v>
      </c>
      <c r="G36" s="25">
        <f>'[1]pasif'!G36</f>
        <v>20926</v>
      </c>
      <c r="H36" s="16">
        <f>'[1]pasif'!H36</f>
        <v>808355</v>
      </c>
    </row>
    <row r="37" spans="1:8" ht="14.25">
      <c r="A37" s="14" t="s">
        <v>126</v>
      </c>
      <c r="B37" s="86"/>
      <c r="C37" s="23">
        <f>'[1]pasif'!C37</f>
        <v>383493</v>
      </c>
      <c r="D37" s="23">
        <f>'[1]pasif'!D37</f>
        <v>3617</v>
      </c>
      <c r="E37" s="33">
        <f>'[1]pasif'!E37</f>
        <v>387110</v>
      </c>
      <c r="F37" s="23">
        <f>'[1]pasif'!F37</f>
        <v>319100</v>
      </c>
      <c r="G37" s="23">
        <f>'[1]pasif'!G37</f>
        <v>3889</v>
      </c>
      <c r="H37" s="9">
        <f>'[1]pasif'!H37</f>
        <v>322989</v>
      </c>
    </row>
    <row r="38" spans="1:8" ht="14.25">
      <c r="A38" s="14" t="s">
        <v>125</v>
      </c>
      <c r="B38" s="86"/>
      <c r="C38" s="23">
        <f>'[1]pasif'!C38</f>
        <v>0</v>
      </c>
      <c r="D38" s="23">
        <f>'[1]pasif'!D38</f>
        <v>0</v>
      </c>
      <c r="E38" s="33">
        <f>'[1]pasif'!E38</f>
        <v>0</v>
      </c>
      <c r="F38" s="23">
        <f>'[1]pasif'!F38</f>
        <v>0</v>
      </c>
      <c r="G38" s="23">
        <f>'[1]pasif'!G38</f>
        <v>0</v>
      </c>
      <c r="H38" s="9">
        <f>'[1]pasif'!H38</f>
        <v>0</v>
      </c>
    </row>
    <row r="39" spans="1:8" ht="14.25">
      <c r="A39" s="14" t="s">
        <v>124</v>
      </c>
      <c r="B39" s="85"/>
      <c r="C39" s="23">
        <f>'[1]pasif'!C39</f>
        <v>290220</v>
      </c>
      <c r="D39" s="23">
        <f>'[1]pasif'!D39</f>
        <v>0</v>
      </c>
      <c r="E39" s="33">
        <f>'[1]pasif'!E39</f>
        <v>290220</v>
      </c>
      <c r="F39" s="23">
        <f>'[1]pasif'!F39</f>
        <v>295632</v>
      </c>
      <c r="G39" s="23">
        <f>'[1]pasif'!G39</f>
        <v>0</v>
      </c>
      <c r="H39" s="9">
        <f>'[1]pasif'!H39</f>
        <v>295632</v>
      </c>
    </row>
    <row r="40" spans="1:8" ht="14.25">
      <c r="A40" s="24" t="s">
        <v>123</v>
      </c>
      <c r="B40" s="85"/>
      <c r="C40" s="23">
        <f>'[1]pasif'!C40</f>
        <v>0</v>
      </c>
      <c r="D40" s="23">
        <f>'[1]pasif'!D40</f>
        <v>0</v>
      </c>
      <c r="E40" s="33">
        <f>'[1]pasif'!E40</f>
        <v>0</v>
      </c>
      <c r="F40" s="23">
        <f>'[1]pasif'!F40</f>
        <v>0</v>
      </c>
      <c r="G40" s="23">
        <f>'[1]pasif'!G40</f>
        <v>0</v>
      </c>
      <c r="H40" s="9">
        <f>'[1]pasif'!H40</f>
        <v>0</v>
      </c>
    </row>
    <row r="41" spans="1:8" ht="14.25">
      <c r="A41" s="24" t="s">
        <v>122</v>
      </c>
      <c r="B41" s="85"/>
      <c r="C41" s="23">
        <f>'[1]pasif'!C41</f>
        <v>221141</v>
      </c>
      <c r="D41" s="23">
        <f>'[1]pasif'!D41</f>
        <v>17957</v>
      </c>
      <c r="E41" s="33">
        <f>'[1]pasif'!E41</f>
        <v>239098</v>
      </c>
      <c r="F41" s="23">
        <f>'[1]pasif'!F41</f>
        <v>172697</v>
      </c>
      <c r="G41" s="23">
        <f>'[1]pasif'!G41</f>
        <v>17037</v>
      </c>
      <c r="H41" s="9">
        <f>'[1]pasif'!H41</f>
        <v>189734</v>
      </c>
    </row>
    <row r="42" spans="1:8" ht="15">
      <c r="A42" s="21" t="s">
        <v>121</v>
      </c>
      <c r="B42" s="86" t="s">
        <v>38</v>
      </c>
      <c r="C42" s="28">
        <f>'[1]pasif'!C42</f>
        <v>151161</v>
      </c>
      <c r="D42" s="28">
        <f>'[1]pasif'!D42</f>
        <v>4331</v>
      </c>
      <c r="E42" s="25">
        <f>'[1]pasif'!E42</f>
        <v>155492</v>
      </c>
      <c r="F42" s="28">
        <f>'[1]pasif'!F42</f>
        <v>160238</v>
      </c>
      <c r="G42" s="28">
        <f>'[1]pasif'!G42</f>
        <v>3833</v>
      </c>
      <c r="H42" s="16">
        <f>'[1]pasif'!H42</f>
        <v>164071</v>
      </c>
    </row>
    <row r="43" spans="1:8" ht="14.25">
      <c r="A43" s="14" t="s">
        <v>120</v>
      </c>
      <c r="B43" s="86"/>
      <c r="C43" s="23">
        <f>'[1]pasif'!C43</f>
        <v>151161</v>
      </c>
      <c r="D43" s="23">
        <f>'[1]pasif'!D43</f>
        <v>4331</v>
      </c>
      <c r="E43" s="33">
        <f>'[1]pasif'!E43</f>
        <v>155492</v>
      </c>
      <c r="F43" s="23">
        <f>'[1]pasif'!F43</f>
        <v>160238</v>
      </c>
      <c r="G43" s="23">
        <f>'[1]pasif'!G43</f>
        <v>3833</v>
      </c>
      <c r="H43" s="9">
        <f>'[1]pasif'!H43</f>
        <v>164071</v>
      </c>
    </row>
    <row r="44" spans="1:8" ht="14.25">
      <c r="A44" s="14" t="s">
        <v>119</v>
      </c>
      <c r="B44" s="86"/>
      <c r="C44" s="23">
        <f>'[1]pasif'!C44</f>
        <v>0</v>
      </c>
      <c r="D44" s="23">
        <f>'[1]pasif'!D44</f>
        <v>0</v>
      </c>
      <c r="E44" s="33">
        <f>'[1]pasif'!E44</f>
        <v>0</v>
      </c>
      <c r="F44" s="23">
        <f>'[1]pasif'!F44</f>
        <v>0</v>
      </c>
      <c r="G44" s="23">
        <f>'[1]pasif'!G44</f>
        <v>0</v>
      </c>
      <c r="H44" s="9">
        <f>'[1]pasif'!H44</f>
        <v>0</v>
      </c>
    </row>
    <row r="45" spans="1:8" ht="28.5" customHeight="1">
      <c r="A45" s="26" t="s">
        <v>118</v>
      </c>
      <c r="B45" s="86" t="s">
        <v>34</v>
      </c>
      <c r="C45" s="19">
        <f>'[1]pasif'!C45</f>
        <v>0</v>
      </c>
      <c r="D45" s="19">
        <f>'[1]pasif'!D45</f>
        <v>0</v>
      </c>
      <c r="E45" s="25">
        <f>'[1]pasif'!E45</f>
        <v>0</v>
      </c>
      <c r="F45" s="19">
        <f>'[1]pasif'!F45</f>
        <v>0</v>
      </c>
      <c r="G45" s="19">
        <f>'[1]pasif'!G45</f>
        <v>0</v>
      </c>
      <c r="H45" s="16">
        <f>'[1]pasif'!H45</f>
        <v>0</v>
      </c>
    </row>
    <row r="46" spans="1:8" ht="14.25">
      <c r="A46" s="14" t="s">
        <v>117</v>
      </c>
      <c r="B46" s="86"/>
      <c r="C46" s="23">
        <f>'[1]pasif'!C46</f>
        <v>0</v>
      </c>
      <c r="D46" s="23">
        <f>'[1]pasif'!D46</f>
        <v>0</v>
      </c>
      <c r="E46" s="33">
        <f>'[1]pasif'!E46</f>
        <v>0</v>
      </c>
      <c r="F46" s="23">
        <f>'[1]pasif'!F46</f>
        <v>0</v>
      </c>
      <c r="G46" s="23">
        <f>'[1]pasif'!G46</f>
        <v>0</v>
      </c>
      <c r="H46" s="9">
        <f>'[1]pasif'!H46</f>
        <v>0</v>
      </c>
    </row>
    <row r="47" spans="1:8" ht="14.25">
      <c r="A47" s="14" t="s">
        <v>116</v>
      </c>
      <c r="B47" s="86"/>
      <c r="C47" s="23">
        <f>'[1]pasif'!C47</f>
        <v>0</v>
      </c>
      <c r="D47" s="23">
        <f>'[1]pasif'!D47</f>
        <v>0</v>
      </c>
      <c r="E47" s="33">
        <f>'[1]pasif'!E47</f>
        <v>0</v>
      </c>
      <c r="F47" s="23">
        <f>'[1]pasif'!F47</f>
        <v>0</v>
      </c>
      <c r="G47" s="23">
        <f>'[1]pasif'!G47</f>
        <v>0</v>
      </c>
      <c r="H47" s="9">
        <f>'[1]pasif'!H47</f>
        <v>0</v>
      </c>
    </row>
    <row r="48" spans="1:8" ht="15">
      <c r="A48" s="29" t="s">
        <v>115</v>
      </c>
      <c r="B48" s="86" t="s">
        <v>28</v>
      </c>
      <c r="C48" s="19">
        <f>'[1]pasif'!C48</f>
        <v>0</v>
      </c>
      <c r="D48" s="19">
        <f>'[1]pasif'!D48</f>
        <v>0</v>
      </c>
      <c r="E48" s="25">
        <f>'[1]pasif'!E48</f>
        <v>0</v>
      </c>
      <c r="F48" s="19">
        <f>'[1]pasif'!F48</f>
        <v>0</v>
      </c>
      <c r="G48" s="19">
        <f>'[1]pasif'!G48</f>
        <v>0</v>
      </c>
      <c r="H48" s="16">
        <f>'[1]pasif'!H48</f>
        <v>0</v>
      </c>
    </row>
    <row r="49" spans="1:8" ht="15">
      <c r="A49" s="21" t="s">
        <v>114</v>
      </c>
      <c r="B49" s="86" t="s">
        <v>22</v>
      </c>
      <c r="C49" s="25">
        <f>'[1]pasif'!C49</f>
        <v>7920383</v>
      </c>
      <c r="D49" s="25">
        <f>'[1]pasif'!D49</f>
        <v>276069</v>
      </c>
      <c r="E49" s="25">
        <f>'[1]pasif'!E49</f>
        <v>8196452</v>
      </c>
      <c r="F49" s="25">
        <f>'[1]pasif'!F49</f>
        <v>7226323</v>
      </c>
      <c r="G49" s="25">
        <f>'[1]pasif'!G49</f>
        <v>154618</v>
      </c>
      <c r="H49" s="16">
        <f>'[1]pasif'!H49</f>
        <v>7380941</v>
      </c>
    </row>
    <row r="50" spans="1:8" ht="14.25">
      <c r="A50" s="24" t="s">
        <v>113</v>
      </c>
      <c r="B50" s="85"/>
      <c r="C50" s="23">
        <f>'[1]pasif'!C50</f>
        <v>2500000</v>
      </c>
      <c r="D50" s="23">
        <f>'[1]pasif'!D50</f>
        <v>0</v>
      </c>
      <c r="E50" s="33">
        <f>'[1]pasif'!E50</f>
        <v>2500000</v>
      </c>
      <c r="F50" s="23">
        <f>'[1]pasif'!F50</f>
        <v>2500000</v>
      </c>
      <c r="G50" s="23">
        <f>'[1]pasif'!G50</f>
        <v>0</v>
      </c>
      <c r="H50" s="9">
        <f>'[1]pasif'!H50</f>
        <v>2500000</v>
      </c>
    </row>
    <row r="51" spans="1:8" ht="14.25">
      <c r="A51" s="24" t="s">
        <v>112</v>
      </c>
      <c r="B51" s="86"/>
      <c r="C51" s="33">
        <f>'[1]pasif'!C51</f>
        <v>1256618</v>
      </c>
      <c r="D51" s="33">
        <f>'[1]pasif'!D51</f>
        <v>276069</v>
      </c>
      <c r="E51" s="33">
        <f>'[1]pasif'!E51</f>
        <v>1532687</v>
      </c>
      <c r="F51" s="33">
        <f>'[1]pasif'!F51</f>
        <v>1202442</v>
      </c>
      <c r="G51" s="33">
        <f>'[1]pasif'!G51</f>
        <v>154618</v>
      </c>
      <c r="H51" s="9">
        <f>'[1]pasif'!H51</f>
        <v>1357060</v>
      </c>
    </row>
    <row r="52" spans="1:8" ht="14.25">
      <c r="A52" s="24" t="s">
        <v>111</v>
      </c>
      <c r="B52" s="86"/>
      <c r="C52" s="23">
        <f>'[1]pasif'!C52</f>
        <v>723918</v>
      </c>
      <c r="D52" s="23">
        <f>'[1]pasif'!D52</f>
        <v>0</v>
      </c>
      <c r="E52" s="33">
        <f>'[1]pasif'!E52</f>
        <v>723918</v>
      </c>
      <c r="F52" s="23">
        <f>'[1]pasif'!F52</f>
        <v>723918</v>
      </c>
      <c r="G52" s="23">
        <f>'[1]pasif'!G52</f>
        <v>0</v>
      </c>
      <c r="H52" s="9">
        <f>'[1]pasif'!H52</f>
        <v>723918</v>
      </c>
    </row>
    <row r="53" spans="1:8" ht="14.25">
      <c r="A53" s="24" t="s">
        <v>110</v>
      </c>
      <c r="B53" s="85"/>
      <c r="C53" s="23">
        <f>'[1]pasif'!C53</f>
        <v>0</v>
      </c>
      <c r="D53" s="23">
        <f>'[1]pasif'!D53</f>
        <v>0</v>
      </c>
      <c r="E53" s="33">
        <f>'[1]pasif'!E53</f>
        <v>0</v>
      </c>
      <c r="F53" s="23">
        <f>'[1]pasif'!F53</f>
        <v>0</v>
      </c>
      <c r="G53" s="23">
        <f>'[1]pasif'!G53</f>
        <v>0</v>
      </c>
      <c r="H53" s="9">
        <f>'[1]pasif'!H53</f>
        <v>0</v>
      </c>
    </row>
    <row r="54" spans="1:8" ht="14.25">
      <c r="A54" s="24" t="s">
        <v>109</v>
      </c>
      <c r="B54" s="86"/>
      <c r="C54" s="23">
        <f>'[1]pasif'!C54</f>
        <v>461137</v>
      </c>
      <c r="D54" s="23">
        <f>'[1]pasif'!D54</f>
        <v>276069</v>
      </c>
      <c r="E54" s="33">
        <f>'[1]pasif'!E54</f>
        <v>737206</v>
      </c>
      <c r="F54" s="23">
        <f>'[1]pasif'!F54</f>
        <v>410856</v>
      </c>
      <c r="G54" s="23">
        <f>'[1]pasif'!G54</f>
        <v>154618</v>
      </c>
      <c r="H54" s="9">
        <f>'[1]pasif'!H54</f>
        <v>565474</v>
      </c>
    </row>
    <row r="55" spans="1:8" ht="14.25">
      <c r="A55" s="24" t="s">
        <v>108</v>
      </c>
      <c r="B55" s="86"/>
      <c r="C55" s="23">
        <f>'[1]pasif'!C55</f>
        <v>5033</v>
      </c>
      <c r="D55" s="23">
        <f>'[1]pasif'!D55</f>
        <v>0</v>
      </c>
      <c r="E55" s="33">
        <f>'[1]pasif'!E55</f>
        <v>5033</v>
      </c>
      <c r="F55" s="23">
        <f>'[1]pasif'!F55</f>
        <v>1138</v>
      </c>
      <c r="G55" s="23">
        <f>'[1]pasif'!G55</f>
        <v>0</v>
      </c>
      <c r="H55" s="9">
        <f>'[1]pasif'!H55</f>
        <v>1138</v>
      </c>
    </row>
    <row r="56" spans="1:8" ht="14.25">
      <c r="A56" s="24" t="s">
        <v>107</v>
      </c>
      <c r="B56" s="86"/>
      <c r="C56" s="23">
        <f>'[1]pasif'!C56</f>
        <v>0</v>
      </c>
      <c r="D56" s="23">
        <f>'[1]pasif'!D56</f>
        <v>0</v>
      </c>
      <c r="E56" s="33">
        <f>'[1]pasif'!E56</f>
        <v>0</v>
      </c>
      <c r="F56" s="23">
        <f>'[1]pasif'!F56</f>
        <v>0</v>
      </c>
      <c r="G56" s="23">
        <f>'[1]pasif'!G56</f>
        <v>0</v>
      </c>
      <c r="H56" s="9">
        <f>'[1]pasif'!H56</f>
        <v>0</v>
      </c>
    </row>
    <row r="57" spans="1:18" ht="14.25">
      <c r="A57" s="24" t="s">
        <v>106</v>
      </c>
      <c r="B57" s="86"/>
      <c r="C57" s="23">
        <f>'[1]pasif'!C57</f>
        <v>0</v>
      </c>
      <c r="D57" s="23">
        <f>'[1]pasif'!D57</f>
        <v>0</v>
      </c>
      <c r="E57" s="33">
        <f>'[1]pasif'!E57</f>
        <v>0</v>
      </c>
      <c r="F57" s="23">
        <f>'[1]pasif'!F57</f>
        <v>0</v>
      </c>
      <c r="G57" s="23">
        <f>'[1]pasif'!G57</f>
        <v>0</v>
      </c>
      <c r="H57" s="9">
        <f>'[1]pasif'!H57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8" ht="30" customHeight="1">
      <c r="A58" s="87" t="s">
        <v>105</v>
      </c>
      <c r="B58" s="86"/>
      <c r="C58" s="23">
        <f>'[1]pasif'!C58</f>
        <v>66530</v>
      </c>
      <c r="D58" s="23">
        <f>'[1]pasif'!D58</f>
        <v>0</v>
      </c>
      <c r="E58" s="33">
        <f>'[1]pasif'!E58</f>
        <v>66530</v>
      </c>
      <c r="F58" s="23">
        <f>'[1]pasif'!F58</f>
        <v>66530</v>
      </c>
      <c r="G58" s="23">
        <f>'[1]pasif'!G58</f>
        <v>0</v>
      </c>
      <c r="H58" s="9">
        <f>'[1]pasif'!H58</f>
        <v>66530</v>
      </c>
    </row>
    <row r="59" spans="1:8" ht="14.25">
      <c r="A59" s="14" t="s">
        <v>104</v>
      </c>
      <c r="B59" s="86"/>
      <c r="C59" s="23">
        <f>'[1]pasif'!C59</f>
        <v>0</v>
      </c>
      <c r="D59" s="23">
        <f>'[1]pasif'!D59</f>
        <v>0</v>
      </c>
      <c r="E59" s="33">
        <f>'[1]pasif'!E59</f>
        <v>0</v>
      </c>
      <c r="F59" s="23">
        <f>'[1]pasif'!F59</f>
        <v>0</v>
      </c>
      <c r="G59" s="23">
        <f>'[1]pasif'!G59</f>
        <v>0</v>
      </c>
      <c r="H59" s="9">
        <f>'[1]pasif'!H59</f>
        <v>0</v>
      </c>
    </row>
    <row r="60" spans="1:8" ht="28.5">
      <c r="A60" s="34" t="s">
        <v>103</v>
      </c>
      <c r="B60" s="86"/>
      <c r="C60" s="23">
        <f>'[1]pasif'!C60</f>
        <v>0</v>
      </c>
      <c r="D60" s="23">
        <f>'[1]pasif'!D60</f>
        <v>0</v>
      </c>
      <c r="E60" s="33">
        <f>'[1]pasif'!E60</f>
        <v>0</v>
      </c>
      <c r="F60" s="23">
        <f>'[1]pasif'!F60</f>
        <v>0</v>
      </c>
      <c r="G60" s="23">
        <f>'[1]pasif'!G60</f>
        <v>0</v>
      </c>
      <c r="H60" s="9">
        <f>'[1]pasif'!H60</f>
        <v>0</v>
      </c>
    </row>
    <row r="61" spans="1:8" ht="14.25">
      <c r="A61" s="24" t="s">
        <v>102</v>
      </c>
      <c r="B61" s="85"/>
      <c r="C61" s="23">
        <f>'[1]pasif'!C61</f>
        <v>0</v>
      </c>
      <c r="D61" s="23">
        <f>'[1]pasif'!D61</f>
        <v>0</v>
      </c>
      <c r="E61" s="33">
        <f>'[1]pasif'!E61</f>
        <v>0</v>
      </c>
      <c r="F61" s="23">
        <f>'[1]pasif'!F61</f>
        <v>0</v>
      </c>
      <c r="G61" s="23">
        <f>'[1]pasif'!G61</f>
        <v>0</v>
      </c>
      <c r="H61" s="9">
        <f>'[1]pasif'!H61</f>
        <v>0</v>
      </c>
    </row>
    <row r="62" spans="1:8" ht="14.25">
      <c r="A62" s="24" t="s">
        <v>101</v>
      </c>
      <c r="B62" s="86"/>
      <c r="C62" s="33">
        <f>'[1]pasif'!C62</f>
        <v>3399221</v>
      </c>
      <c r="D62" s="33">
        <f>'[1]pasif'!D62</f>
        <v>0</v>
      </c>
      <c r="E62" s="33">
        <f>'[1]pasif'!E62</f>
        <v>3399221</v>
      </c>
      <c r="F62" s="33">
        <f>'[1]pasif'!F62</f>
        <v>2272675</v>
      </c>
      <c r="G62" s="33">
        <f>'[1]pasif'!G62</f>
        <v>0</v>
      </c>
      <c r="H62" s="9">
        <f>'[1]pasif'!H62</f>
        <v>2272675</v>
      </c>
    </row>
    <row r="63" spans="1:8" ht="14.25">
      <c r="A63" s="24" t="s">
        <v>100</v>
      </c>
      <c r="B63" s="86"/>
      <c r="C63" s="23">
        <f>'[1]pasif'!C63</f>
        <v>476116</v>
      </c>
      <c r="D63" s="23">
        <f>'[1]pasif'!D63</f>
        <v>0</v>
      </c>
      <c r="E63" s="33">
        <f>'[1]pasif'!E63</f>
        <v>476116</v>
      </c>
      <c r="F63" s="23">
        <f>'[1]pasif'!F63</f>
        <v>353012</v>
      </c>
      <c r="G63" s="23">
        <f>'[1]pasif'!G63</f>
        <v>0</v>
      </c>
      <c r="H63" s="9">
        <f>'[1]pasif'!H63</f>
        <v>353012</v>
      </c>
    </row>
    <row r="64" spans="1:8" ht="14.25">
      <c r="A64" s="24" t="s">
        <v>99</v>
      </c>
      <c r="B64" s="85"/>
      <c r="C64" s="23">
        <f>'[1]pasif'!C64</f>
        <v>0</v>
      </c>
      <c r="D64" s="23">
        <f>'[1]pasif'!D64</f>
        <v>0</v>
      </c>
      <c r="E64" s="33">
        <f>'[1]pasif'!E64</f>
        <v>0</v>
      </c>
      <c r="F64" s="23">
        <f>'[1]pasif'!F64</f>
        <v>0</v>
      </c>
      <c r="G64" s="23">
        <f>'[1]pasif'!G64</f>
        <v>0</v>
      </c>
      <c r="H64" s="9">
        <f>'[1]pasif'!H64</f>
        <v>0</v>
      </c>
    </row>
    <row r="65" spans="1:8" ht="14.25">
      <c r="A65" s="24" t="s">
        <v>98</v>
      </c>
      <c r="B65" s="86"/>
      <c r="C65" s="23">
        <f>'[1]pasif'!C65</f>
        <v>2696515</v>
      </c>
      <c r="D65" s="23">
        <f>'[1]pasif'!D65</f>
        <v>0</v>
      </c>
      <c r="E65" s="33">
        <f>'[1]pasif'!E65</f>
        <v>2696515</v>
      </c>
      <c r="F65" s="23">
        <f>'[1]pasif'!F65</f>
        <v>1713233</v>
      </c>
      <c r="G65" s="23">
        <f>'[1]pasif'!G65</f>
        <v>0</v>
      </c>
      <c r="H65" s="9">
        <f>'[1]pasif'!H65</f>
        <v>1713233</v>
      </c>
    </row>
    <row r="66" spans="1:8" ht="14.25">
      <c r="A66" s="24" t="s">
        <v>97</v>
      </c>
      <c r="B66" s="85"/>
      <c r="C66" s="23">
        <f>'[1]pasif'!C66</f>
        <v>226590</v>
      </c>
      <c r="D66" s="23">
        <f>'[1]pasif'!D66</f>
        <v>0</v>
      </c>
      <c r="E66" s="33">
        <f>'[1]pasif'!E66</f>
        <v>226590</v>
      </c>
      <c r="F66" s="23">
        <f>'[1]pasif'!F66</f>
        <v>206430</v>
      </c>
      <c r="G66" s="23">
        <f>'[1]pasif'!G66</f>
        <v>0</v>
      </c>
      <c r="H66" s="9">
        <f>'[1]pasif'!H66</f>
        <v>206430</v>
      </c>
    </row>
    <row r="67" spans="1:8" s="15" customFormat="1" ht="15">
      <c r="A67" s="29" t="s">
        <v>96</v>
      </c>
      <c r="B67" s="85"/>
      <c r="C67" s="25">
        <f>'[1]pasif'!C67</f>
        <v>764544</v>
      </c>
      <c r="D67" s="25">
        <f>'[1]pasif'!D67</f>
        <v>0</v>
      </c>
      <c r="E67" s="25">
        <f>'[1]pasif'!E67</f>
        <v>764544</v>
      </c>
      <c r="F67" s="25">
        <f>'[1]pasif'!F67</f>
        <v>1251206</v>
      </c>
      <c r="G67" s="25">
        <f>'[1]pasif'!G67</f>
        <v>0</v>
      </c>
      <c r="H67" s="16">
        <f>'[1]pasif'!H67</f>
        <v>1251206</v>
      </c>
    </row>
    <row r="68" spans="1:8" ht="14.25">
      <c r="A68" s="14" t="s">
        <v>95</v>
      </c>
      <c r="B68" s="86"/>
      <c r="C68" s="23">
        <f>'[1]pasif'!C68</f>
        <v>0</v>
      </c>
      <c r="D68" s="23">
        <f>'[1]pasif'!D68</f>
        <v>0</v>
      </c>
      <c r="E68" s="33">
        <f>'[1]pasif'!E68</f>
        <v>0</v>
      </c>
      <c r="F68" s="23">
        <f>'[1]pasif'!F68</f>
        <v>0</v>
      </c>
      <c r="G68" s="23">
        <f>'[1]pasif'!G68</f>
        <v>0</v>
      </c>
      <c r="H68" s="9">
        <f>'[1]pasif'!H68</f>
        <v>0</v>
      </c>
    </row>
    <row r="69" spans="1:8" ht="14.25">
      <c r="A69" s="14" t="s">
        <v>94</v>
      </c>
      <c r="B69" s="86"/>
      <c r="C69" s="23">
        <f>'[1]pasif'!C69</f>
        <v>764544</v>
      </c>
      <c r="D69" s="23">
        <f>'[1]pasif'!D69</f>
        <v>0</v>
      </c>
      <c r="E69" s="33">
        <f>'[1]pasif'!E69</f>
        <v>764544</v>
      </c>
      <c r="F69" s="23">
        <f>'[1]pasif'!F69</f>
        <v>1251206</v>
      </c>
      <c r="G69" s="23">
        <f>'[1]pasif'!G69</f>
        <v>0</v>
      </c>
      <c r="H69" s="9">
        <f>'[1]pasif'!H69</f>
        <v>1251206</v>
      </c>
    </row>
    <row r="70" spans="1:8" ht="14.25">
      <c r="A70" s="14"/>
      <c r="B70" s="85"/>
      <c r="C70" s="33"/>
      <c r="D70" s="12"/>
      <c r="E70" s="33"/>
      <c r="F70" s="33"/>
      <c r="G70" s="12"/>
      <c r="H70" s="9"/>
    </row>
    <row r="71" spans="1:8" ht="15">
      <c r="A71" s="8" t="s">
        <v>93</v>
      </c>
      <c r="B71" s="84"/>
      <c r="C71" s="6">
        <f>'[1]pasif'!C71</f>
        <v>51140203</v>
      </c>
      <c r="D71" s="6">
        <f>'[1]pasif'!D71</f>
        <v>20969968</v>
      </c>
      <c r="E71" s="6">
        <f>'[1]pasif'!E71</f>
        <v>72110171</v>
      </c>
      <c r="F71" s="6">
        <f>'[1]pasif'!F71</f>
        <v>45633303</v>
      </c>
      <c r="G71" s="6">
        <f>'[1]pasif'!G71</f>
        <v>19164339</v>
      </c>
      <c r="H71" s="4">
        <f>'[1]pasif'!H71</f>
        <v>64797642</v>
      </c>
    </row>
    <row r="72" spans="1:3" ht="14.25">
      <c r="A72" s="83"/>
      <c r="B72" s="82"/>
      <c r="C72" s="2"/>
    </row>
    <row r="73" spans="1:3" ht="14.25">
      <c r="A73" s="81"/>
      <c r="B73" s="72"/>
      <c r="C73" s="2"/>
    </row>
    <row r="74" spans="1:3" ht="14.25">
      <c r="A74" s="80"/>
      <c r="B74" s="72"/>
      <c r="C74" s="2"/>
    </row>
    <row r="75" spans="1:8" s="15" customFormat="1" ht="15">
      <c r="A75" s="79"/>
      <c r="B75" s="76"/>
      <c r="C75" s="2"/>
      <c r="D75" s="2"/>
      <c r="E75" s="1"/>
      <c r="F75" s="1"/>
      <c r="G75" s="1"/>
      <c r="H75" s="1"/>
    </row>
    <row r="76" spans="1:8" s="15" customFormat="1" ht="15">
      <c r="A76" s="79"/>
      <c r="B76" s="76"/>
      <c r="C76" s="2"/>
      <c r="D76" s="2"/>
      <c r="E76" s="1"/>
      <c r="F76" s="1"/>
      <c r="G76" s="1"/>
      <c r="H76" s="1"/>
    </row>
    <row r="77" spans="1:8" s="15" customFormat="1" ht="15">
      <c r="A77" s="79"/>
      <c r="B77" s="76"/>
      <c r="C77" s="1"/>
      <c r="D77" s="2"/>
      <c r="E77" s="1"/>
      <c r="F77" s="1"/>
      <c r="G77" s="1"/>
      <c r="H77" s="1"/>
    </row>
    <row r="78" spans="1:8" s="15" customFormat="1" ht="15">
      <c r="A78" s="78"/>
      <c r="B78" s="76"/>
      <c r="C78" s="1"/>
      <c r="D78" s="2"/>
      <c r="E78" s="1"/>
      <c r="F78" s="1"/>
      <c r="G78" s="1"/>
      <c r="H78" s="1"/>
    </row>
    <row r="79" spans="1:14" s="15" customFormat="1" ht="15">
      <c r="A79" s="78"/>
      <c r="B79" s="76"/>
      <c r="C79" s="1"/>
      <c r="D79" s="2"/>
      <c r="E79" s="1"/>
      <c r="F79" s="1"/>
      <c r="G79" s="1"/>
      <c r="H79" s="1"/>
      <c r="I79" s="78"/>
      <c r="J79" s="78"/>
      <c r="K79" s="78"/>
      <c r="L79" s="78"/>
      <c r="M79" s="78"/>
      <c r="N79" s="78"/>
    </row>
    <row r="80" spans="1:14" s="15" customFormat="1" ht="15">
      <c r="A80" s="78"/>
      <c r="B80" s="76"/>
      <c r="C80" s="1"/>
      <c r="D80" s="2"/>
      <c r="E80" s="1"/>
      <c r="F80" s="1"/>
      <c r="G80" s="1"/>
      <c r="H80" s="1"/>
      <c r="I80" s="78"/>
      <c r="J80" s="78"/>
      <c r="K80" s="78"/>
      <c r="L80" s="78"/>
      <c r="M80" s="78"/>
      <c r="N80" s="78"/>
    </row>
    <row r="81" spans="1:14" s="15" customFormat="1" ht="15">
      <c r="A81" s="79"/>
      <c r="B81" s="76"/>
      <c r="C81" s="1"/>
      <c r="D81" s="2"/>
      <c r="E81" s="1"/>
      <c r="F81" s="1"/>
      <c r="G81" s="1"/>
      <c r="H81" s="1"/>
      <c r="I81" s="78"/>
      <c r="J81" s="78"/>
      <c r="K81" s="78"/>
      <c r="L81" s="78"/>
      <c r="M81" s="78"/>
      <c r="N81" s="78"/>
    </row>
    <row r="82" spans="1:14" s="15" customFormat="1" ht="15">
      <c r="A82" s="78"/>
      <c r="B82" s="72"/>
      <c r="C82" s="1"/>
      <c r="D82" s="2"/>
      <c r="E82" s="1"/>
      <c r="F82" s="1"/>
      <c r="G82" s="1"/>
      <c r="H82" s="1"/>
      <c r="I82" s="78"/>
      <c r="J82" s="78"/>
      <c r="K82" s="78"/>
      <c r="L82" s="78"/>
      <c r="M82" s="78"/>
      <c r="N82" s="78"/>
    </row>
    <row r="83" spans="1:14" ht="14.25">
      <c r="A83" s="2"/>
      <c r="B83" s="72"/>
      <c r="I83" s="2"/>
      <c r="J83" s="2"/>
      <c r="K83" s="2"/>
      <c r="L83" s="2"/>
      <c r="M83" s="2"/>
      <c r="N83" s="2"/>
    </row>
    <row r="84" spans="1:14" ht="14.25">
      <c r="A84" s="2"/>
      <c r="B84" s="72"/>
      <c r="I84" s="2"/>
      <c r="J84" s="2"/>
      <c r="K84" s="2"/>
      <c r="L84" s="2"/>
      <c r="M84" s="2"/>
      <c r="N84" s="2"/>
    </row>
    <row r="85" spans="1:14" s="15" customFormat="1" ht="15">
      <c r="A85" s="78"/>
      <c r="B85" s="72"/>
      <c r="C85" s="1"/>
      <c r="D85" s="2"/>
      <c r="E85" s="1"/>
      <c r="F85" s="1"/>
      <c r="G85" s="1"/>
      <c r="H85" s="1"/>
      <c r="I85" s="78"/>
      <c r="J85" s="78"/>
      <c r="K85" s="78"/>
      <c r="L85" s="78"/>
      <c r="M85" s="78"/>
      <c r="N85" s="78"/>
    </row>
    <row r="86" spans="1:14" ht="14.25">
      <c r="A86" s="2"/>
      <c r="B86" s="72"/>
      <c r="I86" s="2"/>
      <c r="J86" s="2"/>
      <c r="K86" s="2"/>
      <c r="L86" s="2"/>
      <c r="M86" s="2"/>
      <c r="N86" s="2"/>
    </row>
    <row r="87" spans="1:14" ht="14.25">
      <c r="A87" s="2"/>
      <c r="B87" s="72"/>
      <c r="I87" s="2"/>
      <c r="J87" s="2"/>
      <c r="K87" s="2"/>
      <c r="L87" s="2"/>
      <c r="M87" s="2"/>
      <c r="N87" s="2"/>
    </row>
    <row r="88" spans="1:14" ht="15.75" customHeight="1">
      <c r="A88" s="2"/>
      <c r="B88" s="72"/>
      <c r="I88" s="2"/>
      <c r="J88" s="2"/>
      <c r="K88" s="2"/>
      <c r="L88" s="2"/>
      <c r="M88" s="2"/>
      <c r="N88" s="2"/>
    </row>
    <row r="89" spans="1:14" ht="14.25">
      <c r="A89" s="2"/>
      <c r="B89" s="72"/>
      <c r="I89" s="2"/>
      <c r="J89" s="2"/>
      <c r="K89" s="2"/>
      <c r="L89" s="2"/>
      <c r="M89" s="2"/>
      <c r="N89" s="2"/>
    </row>
    <row r="90" spans="1:14" ht="14.25">
      <c r="A90" s="3"/>
      <c r="B90" s="72"/>
      <c r="I90" s="2"/>
      <c r="J90" s="2"/>
      <c r="K90" s="2"/>
      <c r="L90" s="2"/>
      <c r="M90" s="2"/>
      <c r="N90" s="2"/>
    </row>
    <row r="91" spans="1:2" ht="14.25">
      <c r="A91" s="3"/>
      <c r="B91" s="72"/>
    </row>
    <row r="92" spans="1:2" ht="14.25">
      <c r="A92" s="3"/>
      <c r="B92" s="72"/>
    </row>
    <row r="93" spans="1:2" ht="14.25">
      <c r="A93" s="3"/>
      <c r="B93" s="72"/>
    </row>
    <row r="94" spans="1:2" ht="14.25">
      <c r="A94" s="77"/>
      <c r="B94" s="76"/>
    </row>
    <row r="95" spans="1:2" ht="14.25">
      <c r="A95" s="3"/>
      <c r="B95" s="72"/>
    </row>
    <row r="96" spans="1:2" ht="14.25">
      <c r="A96" s="3"/>
      <c r="B96" s="72"/>
    </row>
    <row r="97" spans="1:2" s="1" customFormat="1" ht="14.25">
      <c r="A97" s="3"/>
      <c r="B97" s="72"/>
    </row>
    <row r="999" spans="1:3" ht="14.25">
      <c r="A999" s="2"/>
      <c r="B999" s="72"/>
      <c r="C999" s="2"/>
    </row>
    <row r="1000" spans="1:3" ht="14.25">
      <c r="A1000" s="2"/>
      <c r="B1000" s="72"/>
      <c r="C1000" s="2"/>
    </row>
    <row r="1001" spans="1:3" ht="14.25">
      <c r="A1001" s="2"/>
      <c r="B1001" s="72"/>
      <c r="C1001" s="2"/>
    </row>
    <row r="1002" spans="1:5" ht="14.25">
      <c r="A1002" s="75"/>
      <c r="B1002" s="74"/>
      <c r="C1002" s="74"/>
      <c r="D1002" s="74"/>
      <c r="E1002" s="74"/>
    </row>
    <row r="1003" spans="1:5" ht="14.25">
      <c r="A1003" s="2"/>
      <c r="B1003" s="73"/>
      <c r="C1003" s="73"/>
      <c r="E1003" s="2"/>
    </row>
    <row r="1004" spans="1:3" ht="14.25">
      <c r="A1004" s="2"/>
      <c r="B1004" s="73"/>
      <c r="C1004" s="73"/>
    </row>
    <row r="1005" spans="1:3" ht="14.25">
      <c r="A1005" s="2"/>
      <c r="B1005" s="72"/>
      <c r="C1005" s="2"/>
    </row>
    <row r="1006" spans="1:3" ht="14.25">
      <c r="A1006" s="2"/>
      <c r="B1006" s="72"/>
      <c r="C1006" s="2"/>
    </row>
    <row r="1007" spans="1:3" ht="14.25">
      <c r="A1007" s="2"/>
      <c r="B1007" s="72"/>
      <c r="C1007" s="2"/>
    </row>
    <row r="1008" spans="1:3" ht="14.25">
      <c r="A1008" s="2"/>
      <c r="B1008" s="72"/>
      <c r="C1008" s="2"/>
    </row>
    <row r="1009" spans="1:3" s="1" customFormat="1" ht="14.25">
      <c r="A1009" s="2"/>
      <c r="B1009" s="72"/>
      <c r="C1009" s="2"/>
    </row>
    <row r="1010" spans="1:3" s="1" customFormat="1" ht="14.25">
      <c r="A1010" s="2"/>
      <c r="B1010" s="72"/>
      <c r="C1010" s="2"/>
    </row>
  </sheetData>
  <sheetProtection password="CF27" sheet="1" objects="1" scenarios="1"/>
  <mergeCells count="1">
    <mergeCell ref="C4:H4"/>
  </mergeCells>
  <conditionalFormatting sqref="B1003:C1004">
    <cfRule type="cellIs" priority="1" dxfId="4" operator="equal" stopIfTrue="1">
      <formula>"Tutmuyor"</formula>
    </cfRule>
  </conditionalFormatting>
  <printOptions horizontalCentered="1" verticalCentered="1"/>
  <pageMargins left="0.49" right="0.49" top="0.71" bottom="0.6" header="0.35433070866141736" footer="0.35433070866141736"/>
  <pageSetup fitToHeight="1" fitToWidth="1" horizontalDpi="600" verticalDpi="600" orientation="portrait" paperSize="9" scale="57" r:id="rId1"/>
  <headerFooter alignWithMargins="0">
    <oddHeader>&amp;R&amp;"Times New Roman,Normal"&amp;12Appendix 1-A</oddHeader>
    <oddFooter>&amp;C&amp;"Times New Roman,Normal"&amp;12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5.28125" style="101" customWidth="1"/>
    <col min="2" max="2" width="6.7109375" style="101" customWidth="1"/>
    <col min="3" max="8" width="14.8515625" style="101" customWidth="1"/>
    <col min="9" max="16384" width="9.140625" style="101" customWidth="1"/>
  </cols>
  <sheetData>
    <row r="1" spans="1:8" ht="20.25" customHeight="1">
      <c r="A1" s="339" t="s">
        <v>605</v>
      </c>
      <c r="B1" s="338"/>
      <c r="C1" s="169"/>
      <c r="D1" s="169"/>
      <c r="E1" s="169"/>
      <c r="F1" s="169"/>
      <c r="G1" s="169"/>
      <c r="H1" s="337"/>
    </row>
    <row r="2" spans="1:8" ht="15" customHeight="1">
      <c r="A2" s="336"/>
      <c r="B2" s="335"/>
      <c r="C2" s="245" t="str">
        <f>+aktif!C4</f>
        <v>BİN TÜRK LİRASI</v>
      </c>
      <c r="D2" s="334"/>
      <c r="E2" s="334"/>
      <c r="F2" s="334"/>
      <c r="G2" s="334"/>
      <c r="H2" s="333"/>
    </row>
    <row r="3" spans="1:8" ht="14.25">
      <c r="A3" s="332"/>
      <c r="B3" s="331"/>
      <c r="C3" s="282"/>
      <c r="D3" s="282" t="s">
        <v>449</v>
      </c>
      <c r="E3" s="275"/>
      <c r="F3" s="282"/>
      <c r="G3" s="282" t="s">
        <v>448</v>
      </c>
      <c r="H3" s="281"/>
    </row>
    <row r="4" spans="1:26" ht="15">
      <c r="A4" s="330"/>
      <c r="B4" s="329"/>
      <c r="C4" s="279"/>
      <c r="D4" s="278" t="str">
        <f>+aktif!$D$6</f>
        <v>(30/09/2010)</v>
      </c>
      <c r="E4" s="311"/>
      <c r="F4" s="279"/>
      <c r="G4" s="278" t="str">
        <f>+aktif!$G$6</f>
        <v>(31/12/2009)</v>
      </c>
      <c r="H4" s="277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</row>
    <row r="5" spans="1:8" ht="18.75" customHeight="1">
      <c r="A5" s="328"/>
      <c r="B5" s="327" t="s">
        <v>446</v>
      </c>
      <c r="C5" s="326" t="s">
        <v>443</v>
      </c>
      <c r="D5" s="326" t="s">
        <v>442</v>
      </c>
      <c r="E5" s="326" t="s">
        <v>441</v>
      </c>
      <c r="F5" s="326" t="s">
        <v>443</v>
      </c>
      <c r="G5" s="326" t="s">
        <v>442</v>
      </c>
      <c r="H5" s="325" t="s">
        <v>441</v>
      </c>
    </row>
    <row r="6" spans="1:8" s="114" customFormat="1" ht="15" customHeight="1">
      <c r="A6" s="319" t="s">
        <v>604</v>
      </c>
      <c r="B6" s="324"/>
      <c r="C6" s="116">
        <f>C7+C26+C44</f>
        <v>17368848</v>
      </c>
      <c r="D6" s="116">
        <f>D7+D26+D44</f>
        <v>8430260</v>
      </c>
      <c r="E6" s="116">
        <f>C6+D6</f>
        <v>25799108</v>
      </c>
      <c r="F6" s="188">
        <f>F7+F26+F44</f>
        <v>13306535</v>
      </c>
      <c r="G6" s="188">
        <f>G7+G26+G44</f>
        <v>6813589</v>
      </c>
      <c r="H6" s="187">
        <f>F6+G6</f>
        <v>20120124</v>
      </c>
    </row>
    <row r="7" spans="1:8" s="114" customFormat="1" ht="15">
      <c r="A7" s="319" t="s">
        <v>603</v>
      </c>
      <c r="B7" s="323" t="s">
        <v>286</v>
      </c>
      <c r="C7" s="116">
        <f>C8+C12+C15+C18+C19+C22+C23+C24+C25</f>
        <v>5539188</v>
      </c>
      <c r="D7" s="116">
        <f>D8+D12+D15+D18+D19+D22+D23+D24+D25</f>
        <v>4207346</v>
      </c>
      <c r="E7" s="116">
        <f>C7+D7</f>
        <v>9746534</v>
      </c>
      <c r="F7" s="116">
        <f>F8+F12+F15+F18+F19+F22+F23+F24+F25</f>
        <v>4294507</v>
      </c>
      <c r="G7" s="116">
        <f>G8+G12+G15+G18+G19+G22+G23+G24+G25</f>
        <v>4799725</v>
      </c>
      <c r="H7" s="115">
        <f>F7+G7</f>
        <v>9094232</v>
      </c>
    </row>
    <row r="8" spans="1:8" ht="14.25">
      <c r="A8" s="318" t="s">
        <v>602</v>
      </c>
      <c r="B8" s="317"/>
      <c r="C8" s="142">
        <f>SUM(C9:C11)</f>
        <v>5538278</v>
      </c>
      <c r="D8" s="142">
        <f>SUM(D9:D11)</f>
        <v>1547118</v>
      </c>
      <c r="E8" s="142">
        <f>C8+D8</f>
        <v>7085396</v>
      </c>
      <c r="F8" s="142">
        <f>SUM(F9:F11)</f>
        <v>4287299</v>
      </c>
      <c r="G8" s="142">
        <f>SUM(G9:G11)</f>
        <v>1818278</v>
      </c>
      <c r="H8" s="141">
        <f>F8+G8</f>
        <v>6105577</v>
      </c>
    </row>
    <row r="9" spans="1:8" ht="14.25">
      <c r="A9" s="318" t="s">
        <v>601</v>
      </c>
      <c r="B9" s="317"/>
      <c r="C9" s="121">
        <v>833510</v>
      </c>
      <c r="D9" s="121">
        <v>417891</v>
      </c>
      <c r="E9" s="142">
        <f>C9+D9</f>
        <v>1251401</v>
      </c>
      <c r="F9" s="121">
        <v>856655</v>
      </c>
      <c r="G9" s="121">
        <v>555653</v>
      </c>
      <c r="H9" s="141">
        <f>F9+G9</f>
        <v>1412308</v>
      </c>
    </row>
    <row r="10" spans="1:8" ht="14.25">
      <c r="A10" s="318" t="s">
        <v>600</v>
      </c>
      <c r="B10" s="317"/>
      <c r="C10" s="121">
        <v>217011</v>
      </c>
      <c r="D10" s="121">
        <v>0</v>
      </c>
      <c r="E10" s="142">
        <f>C10+D10</f>
        <v>217011</v>
      </c>
      <c r="F10" s="121">
        <v>161158</v>
      </c>
      <c r="G10" s="121">
        <v>0</v>
      </c>
      <c r="H10" s="141">
        <f>F10+G10</f>
        <v>161158</v>
      </c>
    </row>
    <row r="11" spans="1:8" ht="14.25">
      <c r="A11" s="318" t="s">
        <v>599</v>
      </c>
      <c r="B11" s="317"/>
      <c r="C11" s="121">
        <v>4487757</v>
      </c>
      <c r="D11" s="121">
        <v>1129227</v>
      </c>
      <c r="E11" s="142">
        <f>C11+D11</f>
        <v>5616984</v>
      </c>
      <c r="F11" s="121">
        <v>3269486</v>
      </c>
      <c r="G11" s="121">
        <v>1262625</v>
      </c>
      <c r="H11" s="141">
        <f>F11+G11</f>
        <v>4532111</v>
      </c>
    </row>
    <row r="12" spans="1:8" ht="14.25">
      <c r="A12" s="318" t="s">
        <v>598</v>
      </c>
      <c r="B12" s="317"/>
      <c r="C12" s="142">
        <f>SUM(C13:C14)</f>
        <v>825</v>
      </c>
      <c r="D12" s="142">
        <f>SUM(D13:D14)</f>
        <v>161523</v>
      </c>
      <c r="E12" s="142">
        <f>C12+D12</f>
        <v>162348</v>
      </c>
      <c r="F12" s="142">
        <f>SUM(F13:F14)</f>
        <v>0</v>
      </c>
      <c r="G12" s="142">
        <f>SUM(G13:G14)</f>
        <v>436822</v>
      </c>
      <c r="H12" s="141">
        <f>F12+G12</f>
        <v>436822</v>
      </c>
    </row>
    <row r="13" spans="1:8" ht="14.25">
      <c r="A13" s="318" t="s">
        <v>597</v>
      </c>
      <c r="B13" s="317"/>
      <c r="C13" s="121">
        <v>0</v>
      </c>
      <c r="D13" s="121">
        <v>35032</v>
      </c>
      <c r="E13" s="142">
        <f>C13+D13</f>
        <v>35032</v>
      </c>
      <c r="F13" s="121">
        <v>0</v>
      </c>
      <c r="G13" s="121">
        <v>45760</v>
      </c>
      <c r="H13" s="141">
        <f>F13+G13</f>
        <v>45760</v>
      </c>
    </row>
    <row r="14" spans="1:8" ht="14.25">
      <c r="A14" s="318" t="s">
        <v>596</v>
      </c>
      <c r="B14" s="317"/>
      <c r="C14" s="121">
        <v>825</v>
      </c>
      <c r="D14" s="121">
        <v>126491</v>
      </c>
      <c r="E14" s="142">
        <f>C14+D14</f>
        <v>127316</v>
      </c>
      <c r="F14" s="121">
        <v>0</v>
      </c>
      <c r="G14" s="121">
        <v>391062</v>
      </c>
      <c r="H14" s="141">
        <f>F14+G14</f>
        <v>391062</v>
      </c>
    </row>
    <row r="15" spans="1:8" ht="14.25">
      <c r="A15" s="318" t="s">
        <v>595</v>
      </c>
      <c r="B15" s="317"/>
      <c r="C15" s="142">
        <f>SUM(C16:C17)</f>
        <v>85</v>
      </c>
      <c r="D15" s="142">
        <f>SUM(D16:D17)</f>
        <v>2488676</v>
      </c>
      <c r="E15" s="142">
        <f>C15+D15</f>
        <v>2488761</v>
      </c>
      <c r="F15" s="142">
        <f>SUM(F16:F17)</f>
        <v>4130</v>
      </c>
      <c r="G15" s="142">
        <f>SUM(G16:G17)</f>
        <v>2522041</v>
      </c>
      <c r="H15" s="141">
        <f>F15+G15</f>
        <v>2526171</v>
      </c>
    </row>
    <row r="16" spans="1:8" ht="14.25">
      <c r="A16" s="318" t="s">
        <v>594</v>
      </c>
      <c r="B16" s="317"/>
      <c r="C16" s="121">
        <v>85</v>
      </c>
      <c r="D16" s="121">
        <v>2488676</v>
      </c>
      <c r="E16" s="142">
        <f>C16+D16</f>
        <v>2488761</v>
      </c>
      <c r="F16" s="121">
        <v>4130</v>
      </c>
      <c r="G16" s="121">
        <v>2522041</v>
      </c>
      <c r="H16" s="141">
        <f>F16+G16</f>
        <v>2526171</v>
      </c>
    </row>
    <row r="17" spans="1:8" ht="14.25">
      <c r="A17" s="318" t="s">
        <v>593</v>
      </c>
      <c r="B17" s="317"/>
      <c r="C17" s="121">
        <v>0</v>
      </c>
      <c r="D17" s="121">
        <v>0</v>
      </c>
      <c r="E17" s="142">
        <f>C17+D17</f>
        <v>0</v>
      </c>
      <c r="F17" s="121">
        <v>0</v>
      </c>
      <c r="G17" s="121">
        <v>0</v>
      </c>
      <c r="H17" s="141">
        <f>F17+G17</f>
        <v>0</v>
      </c>
    </row>
    <row r="18" spans="1:8" ht="14.25">
      <c r="A18" s="318" t="s">
        <v>592</v>
      </c>
      <c r="B18" s="317"/>
      <c r="C18" s="121">
        <v>0</v>
      </c>
      <c r="D18" s="121">
        <v>9304</v>
      </c>
      <c r="E18" s="142">
        <f>C18+D18</f>
        <v>9304</v>
      </c>
      <c r="F18" s="121">
        <v>0</v>
      </c>
      <c r="G18" s="121">
        <v>18355</v>
      </c>
      <c r="H18" s="141">
        <f>F18+G18</f>
        <v>18355</v>
      </c>
    </row>
    <row r="19" spans="1:8" ht="14.25">
      <c r="A19" s="318" t="s">
        <v>591</v>
      </c>
      <c r="B19" s="317"/>
      <c r="C19" s="142">
        <f>SUM(C20:C21)</f>
        <v>0</v>
      </c>
      <c r="D19" s="142">
        <f>SUM(D20:D21)</f>
        <v>0</v>
      </c>
      <c r="E19" s="142">
        <f>C19+D19</f>
        <v>0</v>
      </c>
      <c r="F19" s="142">
        <f>SUM(F20:F21)</f>
        <v>0</v>
      </c>
      <c r="G19" s="142">
        <f>SUM(G20:G21)</f>
        <v>0</v>
      </c>
      <c r="H19" s="141">
        <f>F19+G19</f>
        <v>0</v>
      </c>
    </row>
    <row r="20" spans="1:8" ht="14.25">
      <c r="A20" s="318" t="s">
        <v>590</v>
      </c>
      <c r="B20" s="317"/>
      <c r="C20" s="121">
        <v>0</v>
      </c>
      <c r="D20" s="121">
        <v>0</v>
      </c>
      <c r="E20" s="142">
        <f>C20+D20</f>
        <v>0</v>
      </c>
      <c r="F20" s="121">
        <v>0</v>
      </c>
      <c r="G20" s="121">
        <v>0</v>
      </c>
      <c r="H20" s="141">
        <f>F20+G20</f>
        <v>0</v>
      </c>
    </row>
    <row r="21" spans="1:8" ht="14.25">
      <c r="A21" s="318" t="s">
        <v>589</v>
      </c>
      <c r="B21" s="317"/>
      <c r="C21" s="121">
        <v>0</v>
      </c>
      <c r="D21" s="121">
        <v>0</v>
      </c>
      <c r="E21" s="142">
        <f>C21+D21</f>
        <v>0</v>
      </c>
      <c r="F21" s="121">
        <v>0</v>
      </c>
      <c r="G21" s="121">
        <v>0</v>
      </c>
      <c r="H21" s="141">
        <f>F21+G21</f>
        <v>0</v>
      </c>
    </row>
    <row r="22" spans="1:8" ht="14.25">
      <c r="A22" s="318" t="s">
        <v>588</v>
      </c>
      <c r="B22" s="317"/>
      <c r="C22" s="121">
        <v>0</v>
      </c>
      <c r="D22" s="121">
        <v>0</v>
      </c>
      <c r="E22" s="142">
        <f>C22+D22</f>
        <v>0</v>
      </c>
      <c r="F22" s="121">
        <v>0</v>
      </c>
      <c r="G22" s="121">
        <v>0</v>
      </c>
      <c r="H22" s="141">
        <f>F22+G22</f>
        <v>0</v>
      </c>
    </row>
    <row r="23" spans="1:8" ht="14.25">
      <c r="A23" s="318" t="s">
        <v>587</v>
      </c>
      <c r="B23" s="317"/>
      <c r="C23" s="121">
        <v>0</v>
      </c>
      <c r="D23" s="121">
        <v>0</v>
      </c>
      <c r="E23" s="142">
        <f>C23+D23</f>
        <v>0</v>
      </c>
      <c r="F23" s="121">
        <v>0</v>
      </c>
      <c r="G23" s="121">
        <v>0</v>
      </c>
      <c r="H23" s="141">
        <f>F23+G23</f>
        <v>0</v>
      </c>
    </row>
    <row r="24" spans="1:8" ht="14.25">
      <c r="A24" s="318" t="s">
        <v>586</v>
      </c>
      <c r="B24" s="317"/>
      <c r="C24" s="121">
        <v>0</v>
      </c>
      <c r="D24" s="121">
        <v>725</v>
      </c>
      <c r="E24" s="142">
        <f>C24+D24</f>
        <v>725</v>
      </c>
      <c r="F24" s="121">
        <v>0</v>
      </c>
      <c r="G24" s="121">
        <v>1061</v>
      </c>
      <c r="H24" s="141">
        <f>F24+G24</f>
        <v>1061</v>
      </c>
    </row>
    <row r="25" spans="1:8" ht="14.25">
      <c r="A25" s="318" t="s">
        <v>585</v>
      </c>
      <c r="B25" s="317"/>
      <c r="C25" s="121">
        <v>0</v>
      </c>
      <c r="D25" s="121">
        <v>0</v>
      </c>
      <c r="E25" s="142">
        <f>C25+D25</f>
        <v>0</v>
      </c>
      <c r="F25" s="121">
        <v>3078</v>
      </c>
      <c r="G25" s="121">
        <v>3168</v>
      </c>
      <c r="H25" s="141">
        <f>F25+G25</f>
        <v>6246</v>
      </c>
    </row>
    <row r="26" spans="1:8" s="114" customFormat="1" ht="15">
      <c r="A26" s="319" t="s">
        <v>584</v>
      </c>
      <c r="B26" s="323" t="s">
        <v>286</v>
      </c>
      <c r="C26" s="185">
        <f>C27+C41</f>
        <v>9071035</v>
      </c>
      <c r="D26" s="185">
        <f>D27+D41</f>
        <v>677873</v>
      </c>
      <c r="E26" s="185">
        <f>C26+D26</f>
        <v>9748908</v>
      </c>
      <c r="F26" s="185">
        <f>F27+F41</f>
        <v>7825442</v>
      </c>
      <c r="G26" s="185">
        <f>G27+G41</f>
        <v>237385</v>
      </c>
      <c r="H26" s="184">
        <f>F26+G26</f>
        <v>8062827</v>
      </c>
    </row>
    <row r="27" spans="1:8" ht="14.25">
      <c r="A27" s="318" t="s">
        <v>583</v>
      </c>
      <c r="B27" s="317"/>
      <c r="C27" s="142">
        <f>SUM(C28:C40)</f>
        <v>9063353</v>
      </c>
      <c r="D27" s="142">
        <f>SUM(D28:D40)</f>
        <v>677873</v>
      </c>
      <c r="E27" s="142">
        <f>C27+D27</f>
        <v>9741226</v>
      </c>
      <c r="F27" s="142">
        <f>SUM(F28:F40)</f>
        <v>7817759</v>
      </c>
      <c r="G27" s="142">
        <f>SUM(G28:G40)</f>
        <v>237385</v>
      </c>
      <c r="H27" s="141">
        <f>F27+G27</f>
        <v>8055144</v>
      </c>
    </row>
    <row r="28" spans="1:8" ht="14.25">
      <c r="A28" s="318" t="s">
        <v>582</v>
      </c>
      <c r="B28" s="317"/>
      <c r="C28" s="121">
        <v>277157</v>
      </c>
      <c r="D28" s="121">
        <v>663572</v>
      </c>
      <c r="E28" s="142">
        <f>C28+D28</f>
        <v>940729</v>
      </c>
      <c r="F28" s="121">
        <v>61292</v>
      </c>
      <c r="G28" s="121">
        <v>237385</v>
      </c>
      <c r="H28" s="141">
        <f>F28+G28</f>
        <v>298677</v>
      </c>
    </row>
    <row r="29" spans="1:8" ht="14.25">
      <c r="A29" s="318" t="s">
        <v>581</v>
      </c>
      <c r="B29" s="317"/>
      <c r="C29" s="121">
        <v>0</v>
      </c>
      <c r="D29" s="121">
        <v>0</v>
      </c>
      <c r="E29" s="142">
        <f>C29+D29</f>
        <v>0</v>
      </c>
      <c r="F29" s="121">
        <v>0</v>
      </c>
      <c r="G29" s="121">
        <v>0</v>
      </c>
      <c r="H29" s="141">
        <f>F29+G29</f>
        <v>0</v>
      </c>
    </row>
    <row r="30" spans="1:8" ht="14.25">
      <c r="A30" s="318" t="s">
        <v>580</v>
      </c>
      <c r="B30" s="317"/>
      <c r="C30" s="121">
        <v>2000</v>
      </c>
      <c r="D30" s="121">
        <v>0</v>
      </c>
      <c r="E30" s="142">
        <f>C30+D30</f>
        <v>2000</v>
      </c>
      <c r="F30" s="121">
        <v>2000</v>
      </c>
      <c r="G30" s="121">
        <v>0</v>
      </c>
      <c r="H30" s="141">
        <f>F30+G30</f>
        <v>2000</v>
      </c>
    </row>
    <row r="31" spans="1:8" ht="14.25">
      <c r="A31" s="318" t="s">
        <v>579</v>
      </c>
      <c r="B31" s="317"/>
      <c r="C31" s="121">
        <v>3406880</v>
      </c>
      <c r="D31" s="121">
        <v>0</v>
      </c>
      <c r="E31" s="142">
        <f>C31+D31</f>
        <v>3406880</v>
      </c>
      <c r="F31" s="121">
        <v>2839123</v>
      </c>
      <c r="G31" s="121">
        <v>0</v>
      </c>
      <c r="H31" s="141">
        <f>F31+G31</f>
        <v>2839123</v>
      </c>
    </row>
    <row r="32" spans="1:8" ht="14.25">
      <c r="A32" s="318" t="s">
        <v>578</v>
      </c>
      <c r="B32" s="317"/>
      <c r="C32" s="121">
        <v>0</v>
      </c>
      <c r="D32" s="121">
        <v>0</v>
      </c>
      <c r="E32" s="142">
        <f>C32+D32</f>
        <v>0</v>
      </c>
      <c r="F32" s="121">
        <v>0</v>
      </c>
      <c r="G32" s="121">
        <v>0</v>
      </c>
      <c r="H32" s="141">
        <f>F32+G32</f>
        <v>0</v>
      </c>
    </row>
    <row r="33" spans="1:8" ht="14.25">
      <c r="A33" s="318" t="s">
        <v>577</v>
      </c>
      <c r="B33" s="317"/>
      <c r="C33" s="121">
        <v>0</v>
      </c>
      <c r="D33" s="121">
        <v>0</v>
      </c>
      <c r="E33" s="142">
        <f>C33+D33</f>
        <v>0</v>
      </c>
      <c r="F33" s="121">
        <v>0</v>
      </c>
      <c r="G33" s="121">
        <v>0</v>
      </c>
      <c r="H33" s="141">
        <f>F33+G33</f>
        <v>0</v>
      </c>
    </row>
    <row r="34" spans="1:8" ht="14.25">
      <c r="A34" s="318" t="s">
        <v>576</v>
      </c>
      <c r="B34" s="317"/>
      <c r="C34" s="121">
        <v>658401</v>
      </c>
      <c r="D34" s="121">
        <v>0</v>
      </c>
      <c r="E34" s="142">
        <f>C34+D34</f>
        <v>658401</v>
      </c>
      <c r="F34" s="121">
        <v>735839</v>
      </c>
      <c r="G34" s="121">
        <v>0</v>
      </c>
      <c r="H34" s="141">
        <f>F34+G34</f>
        <v>735839</v>
      </c>
    </row>
    <row r="35" spans="1:8" ht="14.25">
      <c r="A35" s="318" t="s">
        <v>575</v>
      </c>
      <c r="B35" s="317"/>
      <c r="C35" s="121">
        <v>0</v>
      </c>
      <c r="D35" s="121">
        <v>0</v>
      </c>
      <c r="E35" s="142">
        <f>C35+D35</f>
        <v>0</v>
      </c>
      <c r="F35" s="121">
        <v>0</v>
      </c>
      <c r="G35" s="121">
        <v>0</v>
      </c>
      <c r="H35" s="141">
        <f>F35+G35</f>
        <v>0</v>
      </c>
    </row>
    <row r="36" spans="1:8" ht="14.25">
      <c r="A36" s="318" t="s">
        <v>574</v>
      </c>
      <c r="B36" s="317"/>
      <c r="C36" s="121">
        <v>4530772</v>
      </c>
      <c r="D36" s="121">
        <v>0</v>
      </c>
      <c r="E36" s="142">
        <f>C36+D36</f>
        <v>4530772</v>
      </c>
      <c r="F36" s="121">
        <v>4043910</v>
      </c>
      <c r="G36" s="121">
        <v>0</v>
      </c>
      <c r="H36" s="141">
        <f>F36+G36</f>
        <v>4043910</v>
      </c>
    </row>
    <row r="37" spans="1:8" ht="28.5">
      <c r="A37" s="322" t="s">
        <v>573</v>
      </c>
      <c r="B37" s="317"/>
      <c r="C37" s="121">
        <v>175049</v>
      </c>
      <c r="D37" s="121">
        <v>0</v>
      </c>
      <c r="E37" s="142">
        <f>C37+D37</f>
        <v>175049</v>
      </c>
      <c r="F37" s="121">
        <v>135591</v>
      </c>
      <c r="G37" s="121">
        <v>0</v>
      </c>
      <c r="H37" s="141">
        <f>F37+G37</f>
        <v>135591</v>
      </c>
    </row>
    <row r="38" spans="1:8" ht="14.25">
      <c r="A38" s="318" t="s">
        <v>572</v>
      </c>
      <c r="B38" s="317"/>
      <c r="C38" s="121">
        <v>0</v>
      </c>
      <c r="D38" s="121">
        <v>0</v>
      </c>
      <c r="E38" s="142">
        <f>C38+D38</f>
        <v>0</v>
      </c>
      <c r="F38" s="121">
        <v>0</v>
      </c>
      <c r="G38" s="121">
        <v>0</v>
      </c>
      <c r="H38" s="141">
        <f>F38+G38</f>
        <v>0</v>
      </c>
    </row>
    <row r="39" spans="1:8" ht="14.25">
      <c r="A39" s="318" t="s">
        <v>571</v>
      </c>
      <c r="B39" s="317"/>
      <c r="C39" s="121">
        <v>0</v>
      </c>
      <c r="D39" s="121">
        <v>0</v>
      </c>
      <c r="E39" s="142">
        <f>C39+D39</f>
        <v>0</v>
      </c>
      <c r="F39" s="121">
        <v>0</v>
      </c>
      <c r="G39" s="121">
        <v>0</v>
      </c>
      <c r="H39" s="141">
        <f>F39+G39</f>
        <v>0</v>
      </c>
    </row>
    <row r="40" spans="1:8" ht="14.25">
      <c r="A40" s="318" t="s">
        <v>570</v>
      </c>
      <c r="B40" s="317"/>
      <c r="C40" s="121">
        <v>13094</v>
      </c>
      <c r="D40" s="121">
        <v>14301</v>
      </c>
      <c r="E40" s="142">
        <f>C40+D40</f>
        <v>27395</v>
      </c>
      <c r="F40" s="121">
        <v>4</v>
      </c>
      <c r="G40" s="121">
        <v>0</v>
      </c>
      <c r="H40" s="141">
        <f>F40+G40</f>
        <v>4</v>
      </c>
    </row>
    <row r="41" spans="1:8" ht="14.25">
      <c r="A41" s="318" t="s">
        <v>569</v>
      </c>
      <c r="B41" s="317"/>
      <c r="C41" s="142">
        <f>SUM(C42:C43)</f>
        <v>7682</v>
      </c>
      <c r="D41" s="142">
        <f>SUM(D42:D43)</f>
        <v>0</v>
      </c>
      <c r="E41" s="142">
        <f>C41+D41</f>
        <v>7682</v>
      </c>
      <c r="F41" s="142">
        <f>SUM(F42:F43)</f>
        <v>7683</v>
      </c>
      <c r="G41" s="142">
        <f>SUM(G42:G43)</f>
        <v>0</v>
      </c>
      <c r="H41" s="141">
        <f>F41+G41</f>
        <v>7683</v>
      </c>
    </row>
    <row r="42" spans="1:8" ht="14.25">
      <c r="A42" s="318" t="s">
        <v>568</v>
      </c>
      <c r="B42" s="317"/>
      <c r="C42" s="121">
        <v>7682</v>
      </c>
      <c r="D42" s="121">
        <v>0</v>
      </c>
      <c r="E42" s="142">
        <f>C42+D42</f>
        <v>7682</v>
      </c>
      <c r="F42" s="121">
        <v>7683</v>
      </c>
      <c r="G42" s="121">
        <v>0</v>
      </c>
      <c r="H42" s="141">
        <f>F42+G42</f>
        <v>7683</v>
      </c>
    </row>
    <row r="43" spans="1:8" ht="14.25">
      <c r="A43" s="318" t="s">
        <v>567</v>
      </c>
      <c r="B43" s="317"/>
      <c r="C43" s="121">
        <v>0</v>
      </c>
      <c r="D43" s="121">
        <v>0</v>
      </c>
      <c r="E43" s="142">
        <f>C43+D43</f>
        <v>0</v>
      </c>
      <c r="F43" s="121">
        <v>0</v>
      </c>
      <c r="G43" s="121">
        <v>0</v>
      </c>
      <c r="H43" s="141">
        <f>F43+G43</f>
        <v>0</v>
      </c>
    </row>
    <row r="44" spans="1:8" s="114" customFormat="1" ht="15">
      <c r="A44" s="319" t="s">
        <v>566</v>
      </c>
      <c r="B44" s="321" t="s">
        <v>80</v>
      </c>
      <c r="C44" s="185">
        <f>C45+C49</f>
        <v>2758625</v>
      </c>
      <c r="D44" s="185">
        <f>D45+D49</f>
        <v>3545041</v>
      </c>
      <c r="E44" s="185">
        <f>C44+D44</f>
        <v>6303666</v>
      </c>
      <c r="F44" s="185">
        <f>F45+F49</f>
        <v>1186586</v>
      </c>
      <c r="G44" s="185">
        <f>G45+G49</f>
        <v>1776479</v>
      </c>
      <c r="H44" s="184">
        <f>F44+G44</f>
        <v>2963065</v>
      </c>
    </row>
    <row r="45" spans="1:8" ht="14.25">
      <c r="A45" s="318" t="s">
        <v>565</v>
      </c>
      <c r="B45" s="321"/>
      <c r="C45" s="182">
        <f>SUM(C46:C48)</f>
        <v>0</v>
      </c>
      <c r="D45" s="182">
        <f>SUM(D46:D48)</f>
        <v>0</v>
      </c>
      <c r="E45" s="182">
        <f>C45+D45</f>
        <v>0</v>
      </c>
      <c r="F45" s="182">
        <f>SUM(F46:F48)</f>
        <v>0</v>
      </c>
      <c r="G45" s="182">
        <f>SUM(G46:G48)</f>
        <v>0</v>
      </c>
      <c r="H45" s="181">
        <f>F45+G45</f>
        <v>0</v>
      </c>
    </row>
    <row r="46" spans="1:8" ht="14.25">
      <c r="A46" s="318" t="s">
        <v>564</v>
      </c>
      <c r="B46" s="321"/>
      <c r="C46" s="144">
        <v>0</v>
      </c>
      <c r="D46" s="144">
        <v>0</v>
      </c>
      <c r="E46" s="182">
        <f>C46+D46</f>
        <v>0</v>
      </c>
      <c r="F46" s="144">
        <v>0</v>
      </c>
      <c r="G46" s="144">
        <v>0</v>
      </c>
      <c r="H46" s="181">
        <f>F46+G46</f>
        <v>0</v>
      </c>
    </row>
    <row r="47" spans="1:8" ht="14.25">
      <c r="A47" s="318" t="s">
        <v>563</v>
      </c>
      <c r="B47" s="321"/>
      <c r="C47" s="144">
        <v>0</v>
      </c>
      <c r="D47" s="144">
        <v>0</v>
      </c>
      <c r="E47" s="182">
        <f>C47+D47</f>
        <v>0</v>
      </c>
      <c r="F47" s="144">
        <v>0</v>
      </c>
      <c r="G47" s="144">
        <v>0</v>
      </c>
      <c r="H47" s="181">
        <f>F47+G47</f>
        <v>0</v>
      </c>
    </row>
    <row r="48" spans="1:8" ht="14.25">
      <c r="A48" s="318" t="s">
        <v>562</v>
      </c>
      <c r="B48" s="321"/>
      <c r="C48" s="144">
        <v>0</v>
      </c>
      <c r="D48" s="144">
        <v>0</v>
      </c>
      <c r="E48" s="182">
        <f>C48+D48</f>
        <v>0</v>
      </c>
      <c r="F48" s="144">
        <v>0</v>
      </c>
      <c r="G48" s="144">
        <v>0</v>
      </c>
      <c r="H48" s="181">
        <f>F48+G48</f>
        <v>0</v>
      </c>
    </row>
    <row r="49" spans="1:8" s="114" customFormat="1" ht="15">
      <c r="A49" s="318" t="s">
        <v>561</v>
      </c>
      <c r="B49" s="321"/>
      <c r="C49" s="182">
        <f>C50+C53+C58+C65+C68+C71</f>
        <v>2758625</v>
      </c>
      <c r="D49" s="182">
        <f>D50+D53+D58+D65+D68+D71</f>
        <v>3545041</v>
      </c>
      <c r="E49" s="182">
        <f>C49+D49</f>
        <v>6303666</v>
      </c>
      <c r="F49" s="182">
        <f>F50+F53+F58+F65+F68+F71</f>
        <v>1186586</v>
      </c>
      <c r="G49" s="182">
        <f>G50+G53+G58+G65+G68+G71</f>
        <v>1776479</v>
      </c>
      <c r="H49" s="181">
        <f>F49+G49</f>
        <v>2963065</v>
      </c>
    </row>
    <row r="50" spans="1:8" ht="14.25">
      <c r="A50" s="318" t="s">
        <v>560</v>
      </c>
      <c r="B50" s="317"/>
      <c r="C50" s="142">
        <f>SUM(C51:C52)</f>
        <v>19084</v>
      </c>
      <c r="D50" s="142">
        <f>SUM(D51:D52)</f>
        <v>67840</v>
      </c>
      <c r="E50" s="142">
        <f>C50+D50</f>
        <v>86924</v>
      </c>
      <c r="F50" s="142">
        <f>SUM(F51:F52)</f>
        <v>66090</v>
      </c>
      <c r="G50" s="142">
        <f>SUM(G51:G52)</f>
        <v>197741</v>
      </c>
      <c r="H50" s="141">
        <f>F50+G50</f>
        <v>263831</v>
      </c>
    </row>
    <row r="51" spans="1:8" ht="14.25">
      <c r="A51" s="318" t="s">
        <v>559</v>
      </c>
      <c r="B51" s="317"/>
      <c r="C51" s="121">
        <v>9546</v>
      </c>
      <c r="D51" s="121">
        <v>33923</v>
      </c>
      <c r="E51" s="142">
        <f>C51+D51</f>
        <v>43469</v>
      </c>
      <c r="F51" s="121">
        <v>33051</v>
      </c>
      <c r="G51" s="121">
        <v>98888</v>
      </c>
      <c r="H51" s="141">
        <f>F51+G51</f>
        <v>131939</v>
      </c>
    </row>
    <row r="52" spans="1:8" ht="14.25">
      <c r="A52" s="318" t="s">
        <v>558</v>
      </c>
      <c r="B52" s="317"/>
      <c r="C52" s="121">
        <v>9538</v>
      </c>
      <c r="D52" s="121">
        <v>33917</v>
      </c>
      <c r="E52" s="142">
        <f>C52+D52</f>
        <v>43455</v>
      </c>
      <c r="F52" s="121">
        <v>33039</v>
      </c>
      <c r="G52" s="121">
        <v>98853</v>
      </c>
      <c r="H52" s="141">
        <f>F52+G52</f>
        <v>131892</v>
      </c>
    </row>
    <row r="53" spans="1:8" ht="14.25">
      <c r="A53" s="318" t="s">
        <v>557</v>
      </c>
      <c r="B53" s="317"/>
      <c r="C53" s="142">
        <f>SUM(C54:C57)</f>
        <v>2414564</v>
      </c>
      <c r="D53" s="142">
        <f>SUM(D54:D57)</f>
        <v>2814997</v>
      </c>
      <c r="E53" s="142">
        <f>C53+D53</f>
        <v>5229561</v>
      </c>
      <c r="F53" s="142">
        <f>SUM(F54:F57)</f>
        <v>924063</v>
      </c>
      <c r="G53" s="142">
        <f>SUM(G54:G57)</f>
        <v>1351804</v>
      </c>
      <c r="H53" s="141">
        <f>F53+G53</f>
        <v>2275867</v>
      </c>
    </row>
    <row r="54" spans="1:8" ht="14.25">
      <c r="A54" s="318" t="s">
        <v>556</v>
      </c>
      <c r="B54" s="317"/>
      <c r="C54" s="121">
        <v>864483</v>
      </c>
      <c r="D54" s="121">
        <v>1356499</v>
      </c>
      <c r="E54" s="142">
        <f>C54+D54</f>
        <v>2220982</v>
      </c>
      <c r="F54" s="121">
        <v>0</v>
      </c>
      <c r="G54" s="121">
        <v>721146</v>
      </c>
      <c r="H54" s="141">
        <f>F54+G54</f>
        <v>721146</v>
      </c>
    </row>
    <row r="55" spans="1:8" ht="14.25">
      <c r="A55" s="318" t="s">
        <v>555</v>
      </c>
      <c r="B55" s="317"/>
      <c r="C55" s="121">
        <v>1310081</v>
      </c>
      <c r="D55" s="121">
        <v>876097</v>
      </c>
      <c r="E55" s="142">
        <f>C55+D55</f>
        <v>2186178</v>
      </c>
      <c r="F55" s="121">
        <v>447000</v>
      </c>
      <c r="G55" s="121">
        <v>277484</v>
      </c>
      <c r="H55" s="141">
        <f>F55+G55</f>
        <v>724484</v>
      </c>
    </row>
    <row r="56" spans="1:8" ht="14.25">
      <c r="A56" s="318" t="s">
        <v>554</v>
      </c>
      <c r="B56" s="317"/>
      <c r="C56" s="121">
        <v>120000</v>
      </c>
      <c r="D56" s="121">
        <v>297415</v>
      </c>
      <c r="E56" s="142">
        <f>C56+D56</f>
        <v>417415</v>
      </c>
      <c r="F56" s="121">
        <v>180959</v>
      </c>
      <c r="G56" s="121">
        <v>238390</v>
      </c>
      <c r="H56" s="141">
        <f>F56+G56</f>
        <v>419349</v>
      </c>
    </row>
    <row r="57" spans="1:8" ht="14.25">
      <c r="A57" s="318" t="s">
        <v>553</v>
      </c>
      <c r="B57" s="317"/>
      <c r="C57" s="121">
        <v>120000</v>
      </c>
      <c r="D57" s="121">
        <v>284986</v>
      </c>
      <c r="E57" s="142">
        <f>C57+D57</f>
        <v>404986</v>
      </c>
      <c r="F57" s="121">
        <v>296104</v>
      </c>
      <c r="G57" s="121">
        <v>114784</v>
      </c>
      <c r="H57" s="141">
        <f>F57+G57</f>
        <v>410888</v>
      </c>
    </row>
    <row r="58" spans="1:8" ht="14.25">
      <c r="A58" s="318" t="s">
        <v>552</v>
      </c>
      <c r="B58" s="317"/>
      <c r="C58" s="142">
        <f>SUM(C59:C64)</f>
        <v>324977</v>
      </c>
      <c r="D58" s="142">
        <f>SUM(D59:D64)</f>
        <v>372204</v>
      </c>
      <c r="E58" s="142">
        <f>C58+D58</f>
        <v>697181</v>
      </c>
      <c r="F58" s="142">
        <f>SUM(F59:F64)</f>
        <v>196433</v>
      </c>
      <c r="G58" s="142">
        <f>SUM(G59:G64)</f>
        <v>212034</v>
      </c>
      <c r="H58" s="141">
        <f>F58+G58</f>
        <v>408467</v>
      </c>
    </row>
    <row r="59" spans="1:8" ht="14.25">
      <c r="A59" s="318" t="s">
        <v>551</v>
      </c>
      <c r="B59" s="317"/>
      <c r="C59" s="121">
        <v>162493</v>
      </c>
      <c r="D59" s="121">
        <v>186098</v>
      </c>
      <c r="E59" s="142">
        <f>C59+D59</f>
        <v>348591</v>
      </c>
      <c r="F59" s="121">
        <v>98216</v>
      </c>
      <c r="G59" s="121">
        <v>106017</v>
      </c>
      <c r="H59" s="141">
        <f>F59+G59</f>
        <v>204233</v>
      </c>
    </row>
    <row r="60" spans="1:8" ht="14.25">
      <c r="A60" s="318" t="s">
        <v>550</v>
      </c>
      <c r="B60" s="317"/>
      <c r="C60" s="121">
        <v>162484</v>
      </c>
      <c r="D60" s="121">
        <v>186106</v>
      </c>
      <c r="E60" s="142">
        <f>C60+D60</f>
        <v>348590</v>
      </c>
      <c r="F60" s="121">
        <v>98217</v>
      </c>
      <c r="G60" s="121">
        <v>106017</v>
      </c>
      <c r="H60" s="141">
        <f>F60+G60</f>
        <v>204234</v>
      </c>
    </row>
    <row r="61" spans="1:8" ht="14.25">
      <c r="A61" s="318" t="s">
        <v>549</v>
      </c>
      <c r="B61" s="317"/>
      <c r="C61" s="121">
        <v>0</v>
      </c>
      <c r="D61" s="121">
        <v>0</v>
      </c>
      <c r="E61" s="142">
        <f>C61+D61</f>
        <v>0</v>
      </c>
      <c r="F61" s="121">
        <v>0</v>
      </c>
      <c r="G61" s="121">
        <v>0</v>
      </c>
      <c r="H61" s="141">
        <f>F61+G61</f>
        <v>0</v>
      </c>
    </row>
    <row r="62" spans="1:8" ht="14.25">
      <c r="A62" s="318" t="s">
        <v>548</v>
      </c>
      <c r="B62" s="317"/>
      <c r="C62" s="121">
        <v>0</v>
      </c>
      <c r="D62" s="121">
        <v>0</v>
      </c>
      <c r="E62" s="142">
        <f>C62+D62</f>
        <v>0</v>
      </c>
      <c r="F62" s="121">
        <v>0</v>
      </c>
      <c r="G62" s="121">
        <v>0</v>
      </c>
      <c r="H62" s="141">
        <f>F62+G62</f>
        <v>0</v>
      </c>
    </row>
    <row r="63" spans="1:8" ht="14.25">
      <c r="A63" s="318" t="s">
        <v>547</v>
      </c>
      <c r="B63" s="317"/>
      <c r="C63" s="121">
        <v>0</v>
      </c>
      <c r="D63" s="121">
        <v>0</v>
      </c>
      <c r="E63" s="142">
        <f>C63+D63</f>
        <v>0</v>
      </c>
      <c r="F63" s="121">
        <v>0</v>
      </c>
      <c r="G63" s="121">
        <v>0</v>
      </c>
      <c r="H63" s="141">
        <f>F63+G63</f>
        <v>0</v>
      </c>
    </row>
    <row r="64" spans="1:8" ht="14.25">
      <c r="A64" s="318" t="s">
        <v>546</v>
      </c>
      <c r="B64" s="317"/>
      <c r="C64" s="121">
        <v>0</v>
      </c>
      <c r="D64" s="121">
        <v>0</v>
      </c>
      <c r="E64" s="142">
        <f>C64+D64</f>
        <v>0</v>
      </c>
      <c r="F64" s="121">
        <v>0</v>
      </c>
      <c r="G64" s="121">
        <v>0</v>
      </c>
      <c r="H64" s="141">
        <f>F64+G64</f>
        <v>0</v>
      </c>
    </row>
    <row r="65" spans="1:8" ht="14.25">
      <c r="A65" s="318" t="s">
        <v>545</v>
      </c>
      <c r="B65" s="317"/>
      <c r="C65" s="142">
        <f>SUM(C66:C67)</f>
        <v>0</v>
      </c>
      <c r="D65" s="142">
        <f>SUM(D66:D67)</f>
        <v>0</v>
      </c>
      <c r="E65" s="142">
        <f>C65+D65</f>
        <v>0</v>
      </c>
      <c r="F65" s="142">
        <f>SUM(F66:F67)</f>
        <v>0</v>
      </c>
      <c r="G65" s="142">
        <f>SUM(G66:G67)</f>
        <v>0</v>
      </c>
      <c r="H65" s="141">
        <f>F65+G65</f>
        <v>0</v>
      </c>
    </row>
    <row r="66" spans="1:8" ht="14.25">
      <c r="A66" s="318" t="s">
        <v>544</v>
      </c>
      <c r="B66" s="317"/>
      <c r="C66" s="121">
        <v>0</v>
      </c>
      <c r="D66" s="121">
        <v>0</v>
      </c>
      <c r="E66" s="142">
        <f>C66+D66</f>
        <v>0</v>
      </c>
      <c r="F66" s="121">
        <v>0</v>
      </c>
      <c r="G66" s="121">
        <v>0</v>
      </c>
      <c r="H66" s="141">
        <f>F66+G66</f>
        <v>0</v>
      </c>
    </row>
    <row r="67" spans="1:8" ht="14.25">
      <c r="A67" s="318" t="s">
        <v>543</v>
      </c>
      <c r="B67" s="317"/>
      <c r="C67" s="121">
        <v>0</v>
      </c>
      <c r="D67" s="121">
        <v>0</v>
      </c>
      <c r="E67" s="142">
        <f>C67+D67</f>
        <v>0</v>
      </c>
      <c r="F67" s="121">
        <v>0</v>
      </c>
      <c r="G67" s="121">
        <v>0</v>
      </c>
      <c r="H67" s="141">
        <f>F67+G67</f>
        <v>0</v>
      </c>
    </row>
    <row r="68" spans="1:8" ht="14.25">
      <c r="A68" s="318" t="s">
        <v>542</v>
      </c>
      <c r="B68" s="317"/>
      <c r="C68" s="142">
        <f>SUM(C69:C70)</f>
        <v>0</v>
      </c>
      <c r="D68" s="142">
        <f>SUM(D69:D70)</f>
        <v>0</v>
      </c>
      <c r="E68" s="142">
        <f>C68+D68</f>
        <v>0</v>
      </c>
      <c r="F68" s="142">
        <f>SUM(F69:F70)</f>
        <v>0</v>
      </c>
      <c r="G68" s="142">
        <f>SUM(G69:G70)</f>
        <v>0</v>
      </c>
      <c r="H68" s="141">
        <f>F68+G68</f>
        <v>0</v>
      </c>
    </row>
    <row r="69" spans="1:8" ht="14.25">
      <c r="A69" s="318" t="s">
        <v>541</v>
      </c>
      <c r="B69" s="317"/>
      <c r="C69" s="121">
        <v>0</v>
      </c>
      <c r="D69" s="121">
        <v>0</v>
      </c>
      <c r="E69" s="142">
        <f>C69+D69</f>
        <v>0</v>
      </c>
      <c r="F69" s="121">
        <v>0</v>
      </c>
      <c r="G69" s="121">
        <v>0</v>
      </c>
      <c r="H69" s="141">
        <f>F69+G69</f>
        <v>0</v>
      </c>
    </row>
    <row r="70" spans="1:8" ht="14.25">
      <c r="A70" s="318" t="s">
        <v>540</v>
      </c>
      <c r="B70" s="317"/>
      <c r="C70" s="121">
        <v>0</v>
      </c>
      <c r="D70" s="121">
        <v>0</v>
      </c>
      <c r="E70" s="142">
        <f>C70+D70</f>
        <v>0</v>
      </c>
      <c r="F70" s="121">
        <v>0</v>
      </c>
      <c r="G70" s="121">
        <v>0</v>
      </c>
      <c r="H70" s="141">
        <f>F70+G70</f>
        <v>0</v>
      </c>
    </row>
    <row r="71" spans="1:8" ht="14.25">
      <c r="A71" s="318" t="s">
        <v>539</v>
      </c>
      <c r="B71" s="317"/>
      <c r="C71" s="121">
        <v>0</v>
      </c>
      <c r="D71" s="121">
        <v>290000</v>
      </c>
      <c r="E71" s="142">
        <f>C71+D71</f>
        <v>290000</v>
      </c>
      <c r="F71" s="121">
        <v>0</v>
      </c>
      <c r="G71" s="121">
        <v>14900</v>
      </c>
      <c r="H71" s="141">
        <f>F71+G71</f>
        <v>14900</v>
      </c>
    </row>
    <row r="72" spans="1:8" s="114" customFormat="1" ht="15">
      <c r="A72" s="319" t="s">
        <v>538</v>
      </c>
      <c r="B72" s="320"/>
      <c r="C72" s="116">
        <f>C73+C82+C90</f>
        <v>84008414</v>
      </c>
      <c r="D72" s="116">
        <f>D73+D82+D90</f>
        <v>24530886</v>
      </c>
      <c r="E72" s="116">
        <f>C72+D72</f>
        <v>108539300</v>
      </c>
      <c r="F72" s="116">
        <f>F73+F82+F90</f>
        <v>71982783</v>
      </c>
      <c r="G72" s="116">
        <f>G73+G82+G90</f>
        <v>22062561</v>
      </c>
      <c r="H72" s="115">
        <f>F72+G72</f>
        <v>94045344</v>
      </c>
    </row>
    <row r="73" spans="1:8" s="114" customFormat="1" ht="15">
      <c r="A73" s="319" t="s">
        <v>537</v>
      </c>
      <c r="B73" s="320"/>
      <c r="C73" s="116">
        <f>SUM(C74:C81)</f>
        <v>20376708</v>
      </c>
      <c r="D73" s="116">
        <f>SUM(D74:D81)</f>
        <v>603748</v>
      </c>
      <c r="E73" s="116">
        <f>C73+D73</f>
        <v>20980456</v>
      </c>
      <c r="F73" s="116">
        <f>SUM(F74:F81)</f>
        <v>15481970</v>
      </c>
      <c r="G73" s="116">
        <f>SUM(G74:G81)</f>
        <v>408451</v>
      </c>
      <c r="H73" s="115">
        <f>F73+G73</f>
        <v>15890421</v>
      </c>
    </row>
    <row r="74" spans="1:8" ht="14.25">
      <c r="A74" s="318" t="s">
        <v>536</v>
      </c>
      <c r="B74" s="317"/>
      <c r="C74" s="121">
        <v>0</v>
      </c>
      <c r="D74" s="121">
        <v>14104</v>
      </c>
      <c r="E74" s="142">
        <f>C74+D74</f>
        <v>14104</v>
      </c>
      <c r="F74" s="121">
        <v>0</v>
      </c>
      <c r="G74" s="121">
        <v>14493</v>
      </c>
      <c r="H74" s="141">
        <f>F74+G74</f>
        <v>14493</v>
      </c>
    </row>
    <row r="75" spans="1:8" ht="14.25">
      <c r="A75" s="318" t="s">
        <v>535</v>
      </c>
      <c r="B75" s="317"/>
      <c r="C75" s="121">
        <v>18115659</v>
      </c>
      <c r="D75" s="121">
        <v>6337</v>
      </c>
      <c r="E75" s="142">
        <f>C75+D75</f>
        <v>18121996</v>
      </c>
      <c r="F75" s="121">
        <v>13710326</v>
      </c>
      <c r="G75" s="121">
        <v>3531</v>
      </c>
      <c r="H75" s="141">
        <f>F75+G75</f>
        <v>13713857</v>
      </c>
    </row>
    <row r="76" spans="1:8" ht="14.25">
      <c r="A76" s="318" t="s">
        <v>534</v>
      </c>
      <c r="B76" s="317"/>
      <c r="C76" s="121">
        <v>1419351</v>
      </c>
      <c r="D76" s="121">
        <v>199558</v>
      </c>
      <c r="E76" s="142">
        <f>C76+D76</f>
        <v>1618909</v>
      </c>
      <c r="F76" s="121">
        <v>1068035</v>
      </c>
      <c r="G76" s="121">
        <v>141378</v>
      </c>
      <c r="H76" s="141">
        <f>F76+G76</f>
        <v>1209413</v>
      </c>
    </row>
    <row r="77" spans="1:8" ht="14.25">
      <c r="A77" s="318" t="s">
        <v>533</v>
      </c>
      <c r="B77" s="317"/>
      <c r="C77" s="121">
        <v>357120</v>
      </c>
      <c r="D77" s="121">
        <v>95821</v>
      </c>
      <c r="E77" s="142">
        <f>C77+D77</f>
        <v>452941</v>
      </c>
      <c r="F77" s="121">
        <v>270923</v>
      </c>
      <c r="G77" s="121">
        <v>66382</v>
      </c>
      <c r="H77" s="141">
        <f>F77+G77</f>
        <v>337305</v>
      </c>
    </row>
    <row r="78" spans="1:8" ht="14.25">
      <c r="A78" s="318" t="s">
        <v>532</v>
      </c>
      <c r="B78" s="317"/>
      <c r="C78" s="121">
        <v>2152</v>
      </c>
      <c r="D78" s="121">
        <v>58</v>
      </c>
      <c r="E78" s="142">
        <f>C78+D78</f>
        <v>2210</v>
      </c>
      <c r="F78" s="121">
        <v>2152</v>
      </c>
      <c r="G78" s="121">
        <v>60</v>
      </c>
      <c r="H78" s="141">
        <f>F78+G78</f>
        <v>2212</v>
      </c>
    </row>
    <row r="79" spans="1:8" ht="14.25">
      <c r="A79" s="318" t="s">
        <v>531</v>
      </c>
      <c r="B79" s="317"/>
      <c r="C79" s="121">
        <v>0</v>
      </c>
      <c r="D79" s="121">
        <v>4567</v>
      </c>
      <c r="E79" s="142">
        <f>C79+D79</f>
        <v>4567</v>
      </c>
      <c r="F79" s="121">
        <v>0</v>
      </c>
      <c r="G79" s="121">
        <v>4709</v>
      </c>
      <c r="H79" s="141">
        <f>F79+G79</f>
        <v>4709</v>
      </c>
    </row>
    <row r="80" spans="1:8" ht="14.25">
      <c r="A80" s="318" t="s">
        <v>530</v>
      </c>
      <c r="B80" s="317"/>
      <c r="C80" s="121">
        <v>235258</v>
      </c>
      <c r="D80" s="121">
        <v>87725</v>
      </c>
      <c r="E80" s="142">
        <f>C80+D80</f>
        <v>322983</v>
      </c>
      <c r="F80" s="121">
        <v>233158</v>
      </c>
      <c r="G80" s="121">
        <v>57537</v>
      </c>
      <c r="H80" s="141">
        <f>F80+G80</f>
        <v>290695</v>
      </c>
    </row>
    <row r="81" spans="1:8" ht="14.25">
      <c r="A81" s="318" t="s">
        <v>529</v>
      </c>
      <c r="B81" s="317"/>
      <c r="C81" s="121">
        <v>247168</v>
      </c>
      <c r="D81" s="121">
        <v>195578</v>
      </c>
      <c r="E81" s="142">
        <f>C81+D81</f>
        <v>442746</v>
      </c>
      <c r="F81" s="121">
        <v>197376</v>
      </c>
      <c r="G81" s="121">
        <v>120361</v>
      </c>
      <c r="H81" s="141">
        <f>F81+G81</f>
        <v>317737</v>
      </c>
    </row>
    <row r="82" spans="1:8" s="114" customFormat="1" ht="15">
      <c r="A82" s="319" t="s">
        <v>528</v>
      </c>
      <c r="B82" s="320"/>
      <c r="C82" s="116">
        <f>SUM(C83:C89)</f>
        <v>63631706</v>
      </c>
      <c r="D82" s="116">
        <f>SUM(D83:D89)</f>
        <v>23927138</v>
      </c>
      <c r="E82" s="116">
        <f>C82+D82</f>
        <v>87558844</v>
      </c>
      <c r="F82" s="116">
        <f>SUM(F83:F89)</f>
        <v>56500813</v>
      </c>
      <c r="G82" s="116">
        <f>SUM(G83:G89)</f>
        <v>21654110</v>
      </c>
      <c r="H82" s="115">
        <f>F82+G82</f>
        <v>78154923</v>
      </c>
    </row>
    <row r="83" spans="1:8" ht="14.25">
      <c r="A83" s="318" t="s">
        <v>527</v>
      </c>
      <c r="B83" s="317"/>
      <c r="C83" s="121">
        <v>881890</v>
      </c>
      <c r="D83" s="121">
        <v>57868</v>
      </c>
      <c r="E83" s="142">
        <f>C83+D83</f>
        <v>939758</v>
      </c>
      <c r="F83" s="121">
        <v>981862</v>
      </c>
      <c r="G83" s="121">
        <v>56793</v>
      </c>
      <c r="H83" s="141">
        <f>F83+G83</f>
        <v>1038655</v>
      </c>
    </row>
    <row r="84" spans="1:8" ht="14.25">
      <c r="A84" s="318" t="s">
        <v>526</v>
      </c>
      <c r="B84" s="317"/>
      <c r="C84" s="121">
        <v>266216</v>
      </c>
      <c r="D84" s="121">
        <v>79144</v>
      </c>
      <c r="E84" s="142">
        <f>C84+D84</f>
        <v>345360</v>
      </c>
      <c r="F84" s="121">
        <v>261065</v>
      </c>
      <c r="G84" s="121">
        <v>92769</v>
      </c>
      <c r="H84" s="141">
        <f>F84+G84</f>
        <v>353834</v>
      </c>
    </row>
    <row r="85" spans="1:8" ht="14.25">
      <c r="A85" s="318" t="s">
        <v>525</v>
      </c>
      <c r="B85" s="317"/>
      <c r="C85" s="121">
        <v>10122382</v>
      </c>
      <c r="D85" s="121">
        <v>85161</v>
      </c>
      <c r="E85" s="142">
        <f>C85+D85</f>
        <v>10207543</v>
      </c>
      <c r="F85" s="121">
        <v>9234986</v>
      </c>
      <c r="G85" s="121">
        <v>45375</v>
      </c>
      <c r="H85" s="141">
        <f>F85+G85</f>
        <v>9280361</v>
      </c>
    </row>
    <row r="86" spans="1:8" ht="14.25">
      <c r="A86" s="318" t="s">
        <v>524</v>
      </c>
      <c r="B86" s="317"/>
      <c r="C86" s="121">
        <v>0</v>
      </c>
      <c r="D86" s="121">
        <v>0</v>
      </c>
      <c r="E86" s="142">
        <f>C86+D86</f>
        <v>0</v>
      </c>
      <c r="F86" s="121">
        <v>0</v>
      </c>
      <c r="G86" s="121">
        <v>0</v>
      </c>
      <c r="H86" s="141">
        <f>F86+G86</f>
        <v>0</v>
      </c>
    </row>
    <row r="87" spans="1:8" ht="14.25">
      <c r="A87" s="318" t="s">
        <v>523</v>
      </c>
      <c r="B87" s="317"/>
      <c r="C87" s="121">
        <v>47403596</v>
      </c>
      <c r="D87" s="121">
        <v>20326412</v>
      </c>
      <c r="E87" s="142">
        <f>C87+D87</f>
        <v>67730008</v>
      </c>
      <c r="F87" s="121">
        <v>41580523</v>
      </c>
      <c r="G87" s="121">
        <v>18625220</v>
      </c>
      <c r="H87" s="141">
        <f>F87+G87</f>
        <v>60205743</v>
      </c>
    </row>
    <row r="88" spans="1:8" ht="14.25">
      <c r="A88" s="318" t="s">
        <v>522</v>
      </c>
      <c r="B88" s="317"/>
      <c r="C88" s="121">
        <v>4291149</v>
      </c>
      <c r="D88" s="121">
        <v>3209659</v>
      </c>
      <c r="E88" s="142">
        <f>C88+D88</f>
        <v>7500808</v>
      </c>
      <c r="F88" s="121">
        <v>3897517</v>
      </c>
      <c r="G88" s="121">
        <v>2677275</v>
      </c>
      <c r="H88" s="141">
        <f>F88+G88</f>
        <v>6574792</v>
      </c>
    </row>
    <row r="89" spans="1:8" ht="14.25">
      <c r="A89" s="318" t="s">
        <v>521</v>
      </c>
      <c r="B89" s="317"/>
      <c r="C89" s="121">
        <v>666473</v>
      </c>
      <c r="D89" s="121">
        <v>168894</v>
      </c>
      <c r="E89" s="142">
        <f>C89+D89</f>
        <v>835367</v>
      </c>
      <c r="F89" s="121">
        <v>544860</v>
      </c>
      <c r="G89" s="121">
        <v>156678</v>
      </c>
      <c r="H89" s="141">
        <f>F89+G89</f>
        <v>701538</v>
      </c>
    </row>
    <row r="90" spans="1:8" ht="15">
      <c r="A90" s="319" t="s">
        <v>520</v>
      </c>
      <c r="B90" s="317"/>
      <c r="C90" s="132">
        <v>0</v>
      </c>
      <c r="D90" s="132">
        <v>0</v>
      </c>
      <c r="E90" s="116">
        <f>C90+D90</f>
        <v>0</v>
      </c>
      <c r="F90" s="132">
        <v>0</v>
      </c>
      <c r="G90" s="132">
        <v>0</v>
      </c>
      <c r="H90" s="115">
        <f>F90+G90</f>
        <v>0</v>
      </c>
    </row>
    <row r="91" spans="1:8" ht="14.25">
      <c r="A91" s="318"/>
      <c r="B91" s="317"/>
      <c r="C91" s="178"/>
      <c r="D91" s="178"/>
      <c r="E91" s="142"/>
      <c r="F91" s="178"/>
      <c r="G91" s="178"/>
      <c r="H91" s="141"/>
    </row>
    <row r="92" spans="1:8" s="114" customFormat="1" ht="15">
      <c r="A92" s="316" t="s">
        <v>519</v>
      </c>
      <c r="B92" s="315"/>
      <c r="C92" s="175">
        <f>C6+C72</f>
        <v>101377262</v>
      </c>
      <c r="D92" s="175">
        <f>D6+D72</f>
        <v>32961146</v>
      </c>
      <c r="E92" s="175">
        <f>C92+D92</f>
        <v>134338408</v>
      </c>
      <c r="F92" s="175">
        <f>F6+F72</f>
        <v>85289318</v>
      </c>
      <c r="G92" s="175">
        <f>G6+G72</f>
        <v>28876150</v>
      </c>
      <c r="H92" s="174">
        <f>F92+G92</f>
        <v>114165468</v>
      </c>
    </row>
    <row r="93" ht="14.25">
      <c r="A93" s="264"/>
    </row>
  </sheetData>
  <sheetProtection password="CF27" sheet="1" objects="1" scenarios="1"/>
  <mergeCells count="2">
    <mergeCell ref="C2:H2"/>
    <mergeCell ref="A2:A3"/>
  </mergeCells>
  <printOptions horizontalCentered="1" verticalCentered="1"/>
  <pageMargins left="0.4" right="0.5905511811023623" top="0.7" bottom="0.55" header="0.4330708661417323" footer="0.35433070866141736"/>
  <pageSetup horizontalDpi="600" verticalDpi="600" orientation="portrait" paperSize="9" scale="55" r:id="rId3"/>
  <headerFooter alignWithMargins="0">
    <oddHeader>&amp;R&amp;"Times New Roman,Normal"&amp;12EK1-B</oddHeader>
    <oddFooter>&amp;C&amp;"Times New Roman,Normal"&amp;12 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zoomScalePageLayoutView="0" workbookViewId="0" topLeftCell="A1">
      <selection activeCell="E25" sqref="E25"/>
    </sheetView>
  </sheetViews>
  <sheetFormatPr defaultColWidth="9.140625" defaultRowHeight="15"/>
  <cols>
    <col min="1" max="1" width="63.28125" style="101" customWidth="1"/>
    <col min="2" max="2" width="6.7109375" style="101" customWidth="1"/>
    <col min="3" max="8" width="14.7109375" style="101" customWidth="1"/>
    <col min="9" max="16384" width="9.140625" style="101" customWidth="1"/>
  </cols>
  <sheetData>
    <row r="1" spans="1:8" ht="19.5" customHeight="1">
      <c r="A1" s="69" t="s">
        <v>308</v>
      </c>
      <c r="B1" s="198"/>
      <c r="C1" s="171"/>
      <c r="D1" s="171"/>
      <c r="E1" s="171"/>
      <c r="F1" s="171"/>
      <c r="G1" s="171"/>
      <c r="H1" s="197"/>
    </row>
    <row r="2" spans="1:8" ht="16.5" customHeight="1">
      <c r="A2" s="251"/>
      <c r="B2" s="196"/>
      <c r="C2" s="248" t="str">
        <f>assets!C4</f>
        <v>THOUSAND TURKISH LIRA</v>
      </c>
      <c r="D2" s="249"/>
      <c r="E2" s="249"/>
      <c r="F2" s="249"/>
      <c r="G2" s="249"/>
      <c r="H2" s="250"/>
    </row>
    <row r="3" spans="1:8" ht="14.25">
      <c r="A3" s="252"/>
      <c r="B3" s="195"/>
      <c r="C3" s="57"/>
      <c r="D3" s="57" t="s">
        <v>90</v>
      </c>
      <c r="E3" s="46"/>
      <c r="F3" s="56"/>
      <c r="G3" s="96" t="s">
        <v>89</v>
      </c>
      <c r="H3" s="55"/>
    </row>
    <row r="4" spans="1:26" ht="15">
      <c r="A4" s="194"/>
      <c r="B4" s="193" t="s">
        <v>87</v>
      </c>
      <c r="C4" s="53"/>
      <c r="D4" s="51" t="str">
        <f>'[1]nazım'!D4</f>
        <v>(30/09/2010)</v>
      </c>
      <c r="E4" s="52"/>
      <c r="F4" s="51"/>
      <c r="G4" s="51" t="str">
        <f>'[1]nazım'!G4</f>
        <v>(31/12/2009)</v>
      </c>
      <c r="H4" s="50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</row>
    <row r="5" spans="1:8" ht="18.75" customHeight="1">
      <c r="A5" s="191"/>
      <c r="B5" s="190"/>
      <c r="C5" s="92" t="s">
        <v>86</v>
      </c>
      <c r="D5" s="92" t="s">
        <v>85</v>
      </c>
      <c r="E5" s="93" t="s">
        <v>84</v>
      </c>
      <c r="F5" s="93" t="s">
        <v>86</v>
      </c>
      <c r="G5" s="92" t="s">
        <v>85</v>
      </c>
      <c r="H5" s="91" t="s">
        <v>84</v>
      </c>
    </row>
    <row r="6" spans="1:8" s="114" customFormat="1" ht="15">
      <c r="A6" s="179" t="s">
        <v>307</v>
      </c>
      <c r="B6" s="189"/>
      <c r="C6" s="116">
        <f>'[1]nazım'!C6</f>
        <v>17368848</v>
      </c>
      <c r="D6" s="116">
        <f>'[1]nazım'!D6</f>
        <v>8430260</v>
      </c>
      <c r="E6" s="116">
        <f>'[1]nazım'!E6</f>
        <v>25799108</v>
      </c>
      <c r="F6" s="188">
        <f>'[1]nazım'!F6</f>
        <v>13306535</v>
      </c>
      <c r="G6" s="188">
        <f>'[1]nazım'!G6</f>
        <v>6813589</v>
      </c>
      <c r="H6" s="187">
        <f>'[1]nazım'!H6</f>
        <v>20120124</v>
      </c>
    </row>
    <row r="7" spans="1:8" s="114" customFormat="1" ht="15" customHeight="1">
      <c r="A7" s="179" t="s">
        <v>306</v>
      </c>
      <c r="B7" s="186" t="s">
        <v>286</v>
      </c>
      <c r="C7" s="116">
        <f>'[1]nazım'!C7</f>
        <v>5539188</v>
      </c>
      <c r="D7" s="116">
        <f>'[1]nazım'!D7</f>
        <v>4207346</v>
      </c>
      <c r="E7" s="116">
        <f>'[1]nazım'!E7</f>
        <v>9746534</v>
      </c>
      <c r="F7" s="116">
        <f>'[1]nazım'!F7</f>
        <v>4294507</v>
      </c>
      <c r="G7" s="116">
        <f>'[1]nazım'!G7</f>
        <v>4799725</v>
      </c>
      <c r="H7" s="115">
        <f>'[1]nazım'!H7</f>
        <v>9094232</v>
      </c>
    </row>
    <row r="8" spans="1:8" ht="14.25">
      <c r="A8" s="163" t="s">
        <v>305</v>
      </c>
      <c r="B8" s="178"/>
      <c r="C8" s="142">
        <f>'[1]nazım'!C8</f>
        <v>5538278</v>
      </c>
      <c r="D8" s="142">
        <f>'[1]nazım'!D8</f>
        <v>1547118</v>
      </c>
      <c r="E8" s="142">
        <f>'[1]nazım'!E8</f>
        <v>7085396</v>
      </c>
      <c r="F8" s="142">
        <f>'[1]nazım'!F8</f>
        <v>4287299</v>
      </c>
      <c r="G8" s="142">
        <f>'[1]nazım'!G8</f>
        <v>1818278</v>
      </c>
      <c r="H8" s="141">
        <f>'[1]nazım'!H8</f>
        <v>6105577</v>
      </c>
    </row>
    <row r="9" spans="1:8" ht="14.25">
      <c r="A9" s="163" t="s">
        <v>304</v>
      </c>
      <c r="B9" s="178"/>
      <c r="C9" s="23">
        <f>'[1]nazım'!C9</f>
        <v>833510</v>
      </c>
      <c r="D9" s="23">
        <f>'[1]nazım'!D9</f>
        <v>417891</v>
      </c>
      <c r="E9" s="142">
        <f>'[1]nazım'!E9</f>
        <v>1251401</v>
      </c>
      <c r="F9" s="23">
        <f>'[1]nazım'!F9</f>
        <v>856655</v>
      </c>
      <c r="G9" s="23">
        <f>'[1]nazım'!G9</f>
        <v>555653</v>
      </c>
      <c r="H9" s="141">
        <f>'[1]nazım'!H9</f>
        <v>1412308</v>
      </c>
    </row>
    <row r="10" spans="1:8" ht="14.25">
      <c r="A10" s="163" t="s">
        <v>303</v>
      </c>
      <c r="B10" s="178"/>
      <c r="C10" s="23">
        <f>'[1]nazım'!C10</f>
        <v>217011</v>
      </c>
      <c r="D10" s="23">
        <f>'[1]nazım'!D10</f>
        <v>0</v>
      </c>
      <c r="E10" s="142">
        <f>'[1]nazım'!E10</f>
        <v>217011</v>
      </c>
      <c r="F10" s="23">
        <f>'[1]nazım'!F10</f>
        <v>161158</v>
      </c>
      <c r="G10" s="23">
        <f>'[1]nazım'!G10</f>
        <v>0</v>
      </c>
      <c r="H10" s="141">
        <f>'[1]nazım'!H10</f>
        <v>161158</v>
      </c>
    </row>
    <row r="11" spans="1:8" ht="14.25">
      <c r="A11" s="163" t="s">
        <v>302</v>
      </c>
      <c r="B11" s="178"/>
      <c r="C11" s="23">
        <f>'[1]nazım'!C11</f>
        <v>4487757</v>
      </c>
      <c r="D11" s="23">
        <f>'[1]nazım'!D11</f>
        <v>1129227</v>
      </c>
      <c r="E11" s="142">
        <f>'[1]nazım'!E11</f>
        <v>5616984</v>
      </c>
      <c r="F11" s="23">
        <f>'[1]nazım'!F11</f>
        <v>3269486</v>
      </c>
      <c r="G11" s="23">
        <f>'[1]nazım'!G11</f>
        <v>1262625</v>
      </c>
      <c r="H11" s="141">
        <f>'[1]nazım'!H11</f>
        <v>4532111</v>
      </c>
    </row>
    <row r="12" spans="1:8" ht="14.25">
      <c r="A12" s="163" t="s">
        <v>301</v>
      </c>
      <c r="B12" s="178"/>
      <c r="C12" s="142">
        <f>'[1]nazım'!C12</f>
        <v>825</v>
      </c>
      <c r="D12" s="142">
        <f>'[1]nazım'!D12</f>
        <v>161523</v>
      </c>
      <c r="E12" s="142">
        <f>'[1]nazım'!E12</f>
        <v>162348</v>
      </c>
      <c r="F12" s="142">
        <f>'[1]nazım'!F12</f>
        <v>0</v>
      </c>
      <c r="G12" s="142">
        <f>'[1]nazım'!G12</f>
        <v>436822</v>
      </c>
      <c r="H12" s="141">
        <f>'[1]nazım'!H12</f>
        <v>436822</v>
      </c>
    </row>
    <row r="13" spans="1:8" ht="14.25">
      <c r="A13" s="163" t="s">
        <v>300</v>
      </c>
      <c r="B13" s="178"/>
      <c r="C13" s="23">
        <f>'[1]nazım'!C13</f>
        <v>0</v>
      </c>
      <c r="D13" s="23">
        <f>'[1]nazım'!D13</f>
        <v>35032</v>
      </c>
      <c r="E13" s="142">
        <f>'[1]nazım'!E13</f>
        <v>35032</v>
      </c>
      <c r="F13" s="23">
        <f>'[1]nazım'!F13</f>
        <v>0</v>
      </c>
      <c r="G13" s="23">
        <f>'[1]nazım'!G13</f>
        <v>45760</v>
      </c>
      <c r="H13" s="141">
        <f>'[1]nazım'!H13</f>
        <v>45760</v>
      </c>
    </row>
    <row r="14" spans="1:8" ht="14.25">
      <c r="A14" s="163" t="s">
        <v>299</v>
      </c>
      <c r="B14" s="178"/>
      <c r="C14" s="23">
        <f>'[1]nazım'!C14</f>
        <v>825</v>
      </c>
      <c r="D14" s="23">
        <f>'[1]nazım'!D14</f>
        <v>126491</v>
      </c>
      <c r="E14" s="142">
        <f>'[1]nazım'!E14</f>
        <v>127316</v>
      </c>
      <c r="F14" s="23">
        <f>'[1]nazım'!F14</f>
        <v>0</v>
      </c>
      <c r="G14" s="23">
        <f>'[1]nazım'!G14</f>
        <v>391062</v>
      </c>
      <c r="H14" s="141">
        <f>'[1]nazım'!H14</f>
        <v>391062</v>
      </c>
    </row>
    <row r="15" spans="1:8" ht="14.25">
      <c r="A15" s="163" t="s">
        <v>298</v>
      </c>
      <c r="B15" s="178"/>
      <c r="C15" s="142">
        <f>'[1]nazım'!C15</f>
        <v>85</v>
      </c>
      <c r="D15" s="142">
        <f>'[1]nazım'!D15</f>
        <v>2488676</v>
      </c>
      <c r="E15" s="142">
        <f>'[1]nazım'!E15</f>
        <v>2488761</v>
      </c>
      <c r="F15" s="142">
        <f>'[1]nazım'!F15</f>
        <v>4130</v>
      </c>
      <c r="G15" s="142">
        <f>'[1]nazım'!G15</f>
        <v>2522041</v>
      </c>
      <c r="H15" s="141">
        <f>'[1]nazım'!H15</f>
        <v>2526171</v>
      </c>
    </row>
    <row r="16" spans="1:8" ht="14.25">
      <c r="A16" s="163" t="s">
        <v>297</v>
      </c>
      <c r="B16" s="178"/>
      <c r="C16" s="23">
        <f>'[1]nazım'!C16</f>
        <v>85</v>
      </c>
      <c r="D16" s="23">
        <f>'[1]nazım'!D16</f>
        <v>2488676</v>
      </c>
      <c r="E16" s="142">
        <f>'[1]nazım'!E16</f>
        <v>2488761</v>
      </c>
      <c r="F16" s="23">
        <f>'[1]nazım'!F16</f>
        <v>4130</v>
      </c>
      <c r="G16" s="23">
        <f>'[1]nazım'!G16</f>
        <v>2522041</v>
      </c>
      <c r="H16" s="141">
        <f>'[1]nazım'!H16</f>
        <v>2526171</v>
      </c>
    </row>
    <row r="17" spans="1:8" ht="14.25">
      <c r="A17" s="163" t="s">
        <v>296</v>
      </c>
      <c r="B17" s="178"/>
      <c r="C17" s="23">
        <f>'[1]nazım'!C17</f>
        <v>0</v>
      </c>
      <c r="D17" s="23">
        <f>'[1]nazım'!D17</f>
        <v>0</v>
      </c>
      <c r="E17" s="142">
        <f>'[1]nazım'!E17</f>
        <v>0</v>
      </c>
      <c r="F17" s="23">
        <f>'[1]nazım'!F17</f>
        <v>0</v>
      </c>
      <c r="G17" s="23">
        <f>'[1]nazım'!G17</f>
        <v>0</v>
      </c>
      <c r="H17" s="141">
        <f>'[1]nazım'!H17</f>
        <v>0</v>
      </c>
    </row>
    <row r="18" spans="1:8" ht="14.25">
      <c r="A18" s="163" t="s">
        <v>295</v>
      </c>
      <c r="B18" s="178"/>
      <c r="C18" s="23">
        <f>'[1]nazım'!C18</f>
        <v>0</v>
      </c>
      <c r="D18" s="23">
        <f>'[1]nazım'!D18</f>
        <v>9304</v>
      </c>
      <c r="E18" s="142">
        <f>'[1]nazım'!E18</f>
        <v>9304</v>
      </c>
      <c r="F18" s="23">
        <f>'[1]nazım'!F18</f>
        <v>0</v>
      </c>
      <c r="G18" s="23">
        <f>'[1]nazım'!G18</f>
        <v>18355</v>
      </c>
      <c r="H18" s="141">
        <f>'[1]nazım'!H18</f>
        <v>18355</v>
      </c>
    </row>
    <row r="19" spans="1:8" ht="14.25">
      <c r="A19" s="163" t="s">
        <v>294</v>
      </c>
      <c r="B19" s="178"/>
      <c r="C19" s="142">
        <f>'[1]nazım'!C19</f>
        <v>0</v>
      </c>
      <c r="D19" s="142">
        <f>'[1]nazım'!D19</f>
        <v>0</v>
      </c>
      <c r="E19" s="142">
        <f>'[1]nazım'!E19</f>
        <v>0</v>
      </c>
      <c r="F19" s="142">
        <f>'[1]nazım'!F19</f>
        <v>0</v>
      </c>
      <c r="G19" s="142">
        <f>'[1]nazım'!G19</f>
        <v>0</v>
      </c>
      <c r="H19" s="141">
        <f>'[1]nazım'!H19</f>
        <v>0</v>
      </c>
    </row>
    <row r="20" spans="1:8" ht="14.25">
      <c r="A20" s="163" t="s">
        <v>293</v>
      </c>
      <c r="B20" s="178"/>
      <c r="C20" s="23">
        <f>'[1]nazım'!C20</f>
        <v>0</v>
      </c>
      <c r="D20" s="23">
        <f>'[1]nazım'!D20</f>
        <v>0</v>
      </c>
      <c r="E20" s="142">
        <f>'[1]nazım'!E20</f>
        <v>0</v>
      </c>
      <c r="F20" s="23">
        <f>'[1]nazım'!F20</f>
        <v>0</v>
      </c>
      <c r="G20" s="23">
        <f>'[1]nazım'!G20</f>
        <v>0</v>
      </c>
      <c r="H20" s="141">
        <f>'[1]nazım'!H20</f>
        <v>0</v>
      </c>
    </row>
    <row r="21" spans="1:8" ht="14.25">
      <c r="A21" s="163" t="s">
        <v>292</v>
      </c>
      <c r="B21" s="178"/>
      <c r="C21" s="23">
        <f>'[1]nazım'!C21</f>
        <v>0</v>
      </c>
      <c r="D21" s="23">
        <f>'[1]nazım'!D21</f>
        <v>0</v>
      </c>
      <c r="E21" s="142">
        <f>'[1]nazım'!E21</f>
        <v>0</v>
      </c>
      <c r="F21" s="23">
        <f>'[1]nazım'!F21</f>
        <v>0</v>
      </c>
      <c r="G21" s="23">
        <f>'[1]nazım'!G21</f>
        <v>0</v>
      </c>
      <c r="H21" s="141">
        <f>'[1]nazım'!H21</f>
        <v>0</v>
      </c>
    </row>
    <row r="22" spans="1:8" ht="14.25">
      <c r="A22" s="163" t="s">
        <v>291</v>
      </c>
      <c r="B22" s="178"/>
      <c r="C22" s="23">
        <f>'[1]nazım'!C22</f>
        <v>0</v>
      </c>
      <c r="D22" s="23">
        <f>'[1]nazım'!D22</f>
        <v>0</v>
      </c>
      <c r="E22" s="142">
        <f>'[1]nazım'!E22</f>
        <v>0</v>
      </c>
      <c r="F22" s="23">
        <f>'[1]nazım'!F22</f>
        <v>0</v>
      </c>
      <c r="G22" s="23">
        <f>'[1]nazım'!G22</f>
        <v>0</v>
      </c>
      <c r="H22" s="141">
        <f>'[1]nazım'!H22</f>
        <v>0</v>
      </c>
    </row>
    <row r="23" spans="1:8" ht="14.25">
      <c r="A23" s="163" t="s">
        <v>290</v>
      </c>
      <c r="B23" s="178"/>
      <c r="C23" s="23">
        <f>'[1]nazım'!C23</f>
        <v>0</v>
      </c>
      <c r="D23" s="23">
        <f>'[1]nazım'!D23</f>
        <v>0</v>
      </c>
      <c r="E23" s="142">
        <f>'[1]nazım'!E23</f>
        <v>0</v>
      </c>
      <c r="F23" s="23">
        <f>'[1]nazım'!F23</f>
        <v>0</v>
      </c>
      <c r="G23" s="23">
        <f>'[1]nazım'!G23</f>
        <v>0</v>
      </c>
      <c r="H23" s="141">
        <f>'[1]nazım'!H23</f>
        <v>0</v>
      </c>
    </row>
    <row r="24" spans="1:8" ht="14.25">
      <c r="A24" s="163" t="s">
        <v>289</v>
      </c>
      <c r="B24" s="178"/>
      <c r="C24" s="23">
        <f>'[1]nazım'!C24</f>
        <v>0</v>
      </c>
      <c r="D24" s="23">
        <f>'[1]nazım'!D24</f>
        <v>725</v>
      </c>
      <c r="E24" s="142">
        <f>'[1]nazım'!E24</f>
        <v>725</v>
      </c>
      <c r="F24" s="23">
        <f>'[1]nazım'!F24</f>
        <v>0</v>
      </c>
      <c r="G24" s="23">
        <f>'[1]nazım'!G24</f>
        <v>1061</v>
      </c>
      <c r="H24" s="141">
        <f>'[1]nazım'!H24</f>
        <v>1061</v>
      </c>
    </row>
    <row r="25" spans="1:8" ht="14.25">
      <c r="A25" s="163" t="s">
        <v>288</v>
      </c>
      <c r="B25" s="178"/>
      <c r="C25" s="23">
        <f>'[1]nazım'!C25</f>
        <v>0</v>
      </c>
      <c r="D25" s="23">
        <f>'[1]nazım'!D25</f>
        <v>0</v>
      </c>
      <c r="E25" s="142">
        <f>'[1]nazım'!E25</f>
        <v>0</v>
      </c>
      <c r="F25" s="23">
        <f>'[1]nazım'!F25</f>
        <v>3078</v>
      </c>
      <c r="G25" s="23">
        <f>'[1]nazım'!G25</f>
        <v>3168</v>
      </c>
      <c r="H25" s="141">
        <f>'[1]nazım'!H25</f>
        <v>6246</v>
      </c>
    </row>
    <row r="26" spans="1:8" s="114" customFormat="1" ht="15">
      <c r="A26" s="179" t="s">
        <v>287</v>
      </c>
      <c r="B26" s="186" t="s">
        <v>286</v>
      </c>
      <c r="C26" s="185">
        <f>'[1]nazım'!C26</f>
        <v>9071035</v>
      </c>
      <c r="D26" s="185">
        <f>'[1]nazım'!D26</f>
        <v>677873</v>
      </c>
      <c r="E26" s="185">
        <f>'[1]nazım'!E26</f>
        <v>9748908</v>
      </c>
      <c r="F26" s="185">
        <f>'[1]nazım'!F26</f>
        <v>7825442</v>
      </c>
      <c r="G26" s="185">
        <f>'[1]nazım'!G26</f>
        <v>237385</v>
      </c>
      <c r="H26" s="184">
        <f>'[1]nazım'!H26</f>
        <v>8062827</v>
      </c>
    </row>
    <row r="27" spans="1:8" ht="14.25">
      <c r="A27" s="163" t="s">
        <v>285</v>
      </c>
      <c r="B27" s="178"/>
      <c r="C27" s="142">
        <f>'[1]nazım'!C27</f>
        <v>9063353</v>
      </c>
      <c r="D27" s="142">
        <f>'[1]nazım'!D27</f>
        <v>677873</v>
      </c>
      <c r="E27" s="142">
        <f>'[1]nazım'!E27</f>
        <v>9741226</v>
      </c>
      <c r="F27" s="142">
        <f>'[1]nazım'!F27</f>
        <v>7817759</v>
      </c>
      <c r="G27" s="142">
        <f>'[1]nazım'!G27</f>
        <v>237385</v>
      </c>
      <c r="H27" s="141">
        <f>'[1]nazım'!H27</f>
        <v>8055144</v>
      </c>
    </row>
    <row r="28" spans="1:8" ht="14.25">
      <c r="A28" s="163" t="s">
        <v>284</v>
      </c>
      <c r="B28" s="178"/>
      <c r="C28" s="23">
        <f>'[1]nazım'!C28</f>
        <v>277157</v>
      </c>
      <c r="D28" s="23">
        <f>'[1]nazım'!D28</f>
        <v>663572</v>
      </c>
      <c r="E28" s="142">
        <f>'[1]nazım'!E28</f>
        <v>940729</v>
      </c>
      <c r="F28" s="23">
        <f>'[1]nazım'!F28</f>
        <v>61292</v>
      </c>
      <c r="G28" s="23">
        <f>'[1]nazım'!G28</f>
        <v>237385</v>
      </c>
      <c r="H28" s="141">
        <f>'[1]nazım'!H28</f>
        <v>298677</v>
      </c>
    </row>
    <row r="29" spans="1:8" ht="14.25">
      <c r="A29" s="163" t="s">
        <v>283</v>
      </c>
      <c r="B29" s="178"/>
      <c r="C29" s="23">
        <f>'[1]nazım'!C29</f>
        <v>0</v>
      </c>
      <c r="D29" s="23">
        <f>'[1]nazım'!D29</f>
        <v>0</v>
      </c>
      <c r="E29" s="142">
        <f>'[1]nazım'!E29</f>
        <v>0</v>
      </c>
      <c r="F29" s="23">
        <f>'[1]nazım'!F29</f>
        <v>0</v>
      </c>
      <c r="G29" s="23">
        <f>'[1]nazım'!G29</f>
        <v>0</v>
      </c>
      <c r="H29" s="141">
        <f>'[1]nazım'!H29</f>
        <v>0</v>
      </c>
    </row>
    <row r="30" spans="1:8" ht="14.25">
      <c r="A30" s="163" t="s">
        <v>282</v>
      </c>
      <c r="B30" s="178"/>
      <c r="C30" s="23">
        <f>'[1]nazım'!C30</f>
        <v>2000</v>
      </c>
      <c r="D30" s="23">
        <f>'[1]nazım'!D30</f>
        <v>0</v>
      </c>
      <c r="E30" s="142">
        <f>'[1]nazım'!E30</f>
        <v>2000</v>
      </c>
      <c r="F30" s="23">
        <f>'[1]nazım'!F30</f>
        <v>2000</v>
      </c>
      <c r="G30" s="23">
        <f>'[1]nazım'!G30</f>
        <v>0</v>
      </c>
      <c r="H30" s="141">
        <f>'[1]nazım'!H30</f>
        <v>2000</v>
      </c>
    </row>
    <row r="31" spans="1:8" ht="14.25">
      <c r="A31" s="163" t="s">
        <v>281</v>
      </c>
      <c r="B31" s="178"/>
      <c r="C31" s="23">
        <f>'[1]nazım'!C31</f>
        <v>3406880</v>
      </c>
      <c r="D31" s="23">
        <f>'[1]nazım'!D31</f>
        <v>0</v>
      </c>
      <c r="E31" s="142">
        <f>'[1]nazım'!E31</f>
        <v>3406880</v>
      </c>
      <c r="F31" s="23">
        <f>'[1]nazım'!F31</f>
        <v>2839123</v>
      </c>
      <c r="G31" s="23">
        <f>'[1]nazım'!G31</f>
        <v>0</v>
      </c>
      <c r="H31" s="141">
        <f>'[1]nazım'!H31</f>
        <v>2839123</v>
      </c>
    </row>
    <row r="32" spans="1:8" ht="14.25">
      <c r="A32" s="163" t="s">
        <v>280</v>
      </c>
      <c r="B32" s="178"/>
      <c r="C32" s="23">
        <f>'[1]nazım'!C32</f>
        <v>0</v>
      </c>
      <c r="D32" s="23">
        <f>'[1]nazım'!D32</f>
        <v>0</v>
      </c>
      <c r="E32" s="142">
        <f>'[1]nazım'!E32</f>
        <v>0</v>
      </c>
      <c r="F32" s="23">
        <f>'[1]nazım'!F32</f>
        <v>0</v>
      </c>
      <c r="G32" s="23">
        <f>'[1]nazım'!G32</f>
        <v>0</v>
      </c>
      <c r="H32" s="141">
        <f>'[1]nazım'!H32</f>
        <v>0</v>
      </c>
    </row>
    <row r="33" spans="1:8" ht="14.25">
      <c r="A33" s="163" t="s">
        <v>279</v>
      </c>
      <c r="B33" s="178"/>
      <c r="C33" s="23">
        <f>'[1]nazım'!C33</f>
        <v>0</v>
      </c>
      <c r="D33" s="23">
        <f>'[1]nazım'!D33</f>
        <v>0</v>
      </c>
      <c r="E33" s="142">
        <f>'[1]nazım'!E33</f>
        <v>0</v>
      </c>
      <c r="F33" s="23">
        <f>'[1]nazım'!F33</f>
        <v>0</v>
      </c>
      <c r="G33" s="23">
        <f>'[1]nazım'!G33</f>
        <v>0</v>
      </c>
      <c r="H33" s="141">
        <f>'[1]nazım'!H33</f>
        <v>0</v>
      </c>
    </row>
    <row r="34" spans="1:8" ht="14.25">
      <c r="A34" s="163" t="s">
        <v>278</v>
      </c>
      <c r="B34" s="178"/>
      <c r="C34" s="23">
        <f>'[1]nazım'!C34</f>
        <v>658401</v>
      </c>
      <c r="D34" s="23">
        <f>'[1]nazım'!D34</f>
        <v>0</v>
      </c>
      <c r="E34" s="142">
        <f>'[1]nazım'!E34</f>
        <v>658401</v>
      </c>
      <c r="F34" s="23">
        <f>'[1]nazım'!F34</f>
        <v>735839</v>
      </c>
      <c r="G34" s="23">
        <f>'[1]nazım'!G34</f>
        <v>0</v>
      </c>
      <c r="H34" s="141">
        <f>'[1]nazım'!H34</f>
        <v>735839</v>
      </c>
    </row>
    <row r="35" spans="1:8" ht="14.25">
      <c r="A35" s="163" t="s">
        <v>277</v>
      </c>
      <c r="B35" s="178"/>
      <c r="C35" s="23">
        <f>'[1]nazım'!C35</f>
        <v>0</v>
      </c>
      <c r="D35" s="23">
        <f>'[1]nazım'!D35</f>
        <v>0</v>
      </c>
      <c r="E35" s="142">
        <f>'[1]nazım'!E35</f>
        <v>0</v>
      </c>
      <c r="F35" s="23">
        <f>'[1]nazım'!F35</f>
        <v>0</v>
      </c>
      <c r="G35" s="23">
        <f>'[1]nazım'!G35</f>
        <v>0</v>
      </c>
      <c r="H35" s="141">
        <f>'[1]nazım'!H35</f>
        <v>0</v>
      </c>
    </row>
    <row r="36" spans="1:8" ht="14.25">
      <c r="A36" s="163" t="s">
        <v>276</v>
      </c>
      <c r="B36" s="178"/>
      <c r="C36" s="23">
        <f>'[1]nazım'!C36</f>
        <v>4530772</v>
      </c>
      <c r="D36" s="23">
        <f>'[1]nazım'!D36</f>
        <v>0</v>
      </c>
      <c r="E36" s="142">
        <f>'[1]nazım'!E36</f>
        <v>4530772</v>
      </c>
      <c r="F36" s="23">
        <f>'[1]nazım'!F36</f>
        <v>4043910</v>
      </c>
      <c r="G36" s="23">
        <f>'[1]nazım'!G36</f>
        <v>0</v>
      </c>
      <c r="H36" s="141">
        <f>'[1]nazım'!H36</f>
        <v>4043910</v>
      </c>
    </row>
    <row r="37" spans="1:8" ht="14.25">
      <c r="A37" s="163" t="s">
        <v>275</v>
      </c>
      <c r="B37" s="178"/>
      <c r="C37" s="23">
        <f>'[1]nazım'!C37</f>
        <v>175049</v>
      </c>
      <c r="D37" s="23">
        <f>'[1]nazım'!D37</f>
        <v>0</v>
      </c>
      <c r="E37" s="142">
        <f>'[1]nazım'!E37</f>
        <v>175049</v>
      </c>
      <c r="F37" s="23">
        <f>'[1]nazım'!F37</f>
        <v>135591</v>
      </c>
      <c r="G37" s="23">
        <f>'[1]nazım'!G37</f>
        <v>0</v>
      </c>
      <c r="H37" s="141">
        <f>'[1]nazım'!H37</f>
        <v>135591</v>
      </c>
    </row>
    <row r="38" spans="1:8" ht="14.25">
      <c r="A38" s="163" t="s">
        <v>274</v>
      </c>
      <c r="B38" s="178"/>
      <c r="C38" s="23">
        <f>'[1]nazım'!C38</f>
        <v>0</v>
      </c>
      <c r="D38" s="23">
        <f>'[1]nazım'!D38</f>
        <v>0</v>
      </c>
      <c r="E38" s="142">
        <f>'[1]nazım'!E38</f>
        <v>0</v>
      </c>
      <c r="F38" s="23">
        <f>'[1]nazım'!F38</f>
        <v>0</v>
      </c>
      <c r="G38" s="23">
        <f>'[1]nazım'!G38</f>
        <v>0</v>
      </c>
      <c r="H38" s="141">
        <f>'[1]nazım'!H38</f>
        <v>0</v>
      </c>
    </row>
    <row r="39" spans="1:8" ht="14.25">
      <c r="A39" s="163" t="s">
        <v>273</v>
      </c>
      <c r="B39" s="178"/>
      <c r="C39" s="23">
        <f>'[1]nazım'!C39</f>
        <v>0</v>
      </c>
      <c r="D39" s="23">
        <f>'[1]nazım'!D39</f>
        <v>0</v>
      </c>
      <c r="E39" s="142">
        <f>'[1]nazım'!E39</f>
        <v>0</v>
      </c>
      <c r="F39" s="23">
        <f>'[1]nazım'!F39</f>
        <v>0</v>
      </c>
      <c r="G39" s="23">
        <f>'[1]nazım'!G39</f>
        <v>0</v>
      </c>
      <c r="H39" s="141">
        <f>'[1]nazım'!H39</f>
        <v>0</v>
      </c>
    </row>
    <row r="40" spans="1:8" ht="14.25">
      <c r="A40" s="163" t="s">
        <v>272</v>
      </c>
      <c r="B40" s="178"/>
      <c r="C40" s="23">
        <f>'[1]nazım'!C40</f>
        <v>13094</v>
      </c>
      <c r="D40" s="23">
        <f>'[1]nazım'!D40</f>
        <v>14301</v>
      </c>
      <c r="E40" s="142">
        <f>'[1]nazım'!E40</f>
        <v>27395</v>
      </c>
      <c r="F40" s="23">
        <f>'[1]nazım'!F40</f>
        <v>4</v>
      </c>
      <c r="G40" s="23">
        <f>'[1]nazım'!G40</f>
        <v>0</v>
      </c>
      <c r="H40" s="141">
        <f>'[1]nazım'!H40</f>
        <v>4</v>
      </c>
    </row>
    <row r="41" spans="1:8" ht="14.25">
      <c r="A41" s="163" t="s">
        <v>271</v>
      </c>
      <c r="B41" s="178"/>
      <c r="C41" s="142">
        <f>'[1]nazım'!C41</f>
        <v>7682</v>
      </c>
      <c r="D41" s="142">
        <f>'[1]nazım'!D41</f>
        <v>0</v>
      </c>
      <c r="E41" s="142">
        <f>'[1]nazım'!E41</f>
        <v>7682</v>
      </c>
      <c r="F41" s="142">
        <f>'[1]nazım'!F41</f>
        <v>7683</v>
      </c>
      <c r="G41" s="142">
        <f>'[1]nazım'!G41</f>
        <v>0</v>
      </c>
      <c r="H41" s="141">
        <f>'[1]nazım'!H41</f>
        <v>7683</v>
      </c>
    </row>
    <row r="42" spans="1:8" ht="14.25">
      <c r="A42" s="163" t="s">
        <v>270</v>
      </c>
      <c r="B42" s="178"/>
      <c r="C42" s="23">
        <f>'[1]nazım'!C42</f>
        <v>7682</v>
      </c>
      <c r="D42" s="23">
        <f>'[1]nazım'!D42</f>
        <v>0</v>
      </c>
      <c r="E42" s="142">
        <f>'[1]nazım'!E42</f>
        <v>7682</v>
      </c>
      <c r="F42" s="23">
        <f>'[1]nazım'!F42</f>
        <v>7683</v>
      </c>
      <c r="G42" s="23">
        <f>'[1]nazım'!G42</f>
        <v>0</v>
      </c>
      <c r="H42" s="141">
        <f>'[1]nazım'!H42</f>
        <v>7683</v>
      </c>
    </row>
    <row r="43" spans="1:8" ht="14.25">
      <c r="A43" s="163" t="s">
        <v>269</v>
      </c>
      <c r="B43" s="178"/>
      <c r="C43" s="23">
        <f>'[1]nazım'!C43</f>
        <v>0</v>
      </c>
      <c r="D43" s="23">
        <f>'[1]nazım'!D43</f>
        <v>0</v>
      </c>
      <c r="E43" s="142">
        <f>'[1]nazım'!E43</f>
        <v>0</v>
      </c>
      <c r="F43" s="23">
        <f>'[1]nazım'!F43</f>
        <v>0</v>
      </c>
      <c r="G43" s="23">
        <f>'[1]nazım'!G43</f>
        <v>0</v>
      </c>
      <c r="H43" s="141">
        <f>'[1]nazım'!H43</f>
        <v>0</v>
      </c>
    </row>
    <row r="44" spans="1:8" s="114" customFormat="1" ht="15">
      <c r="A44" s="179" t="s">
        <v>268</v>
      </c>
      <c r="B44" s="183" t="s">
        <v>80</v>
      </c>
      <c r="C44" s="185">
        <f>'[1]nazım'!C44</f>
        <v>2758625</v>
      </c>
      <c r="D44" s="185">
        <f>'[1]nazım'!D44</f>
        <v>3545041</v>
      </c>
      <c r="E44" s="185">
        <f>'[1]nazım'!E44</f>
        <v>6303666</v>
      </c>
      <c r="F44" s="185">
        <f>'[1]nazım'!F44</f>
        <v>1186586</v>
      </c>
      <c r="G44" s="185">
        <f>'[1]nazım'!G44</f>
        <v>1776479</v>
      </c>
      <c r="H44" s="184">
        <f>'[1]nazım'!H44</f>
        <v>2963065</v>
      </c>
    </row>
    <row r="45" spans="1:8" s="114" customFormat="1" ht="15">
      <c r="A45" s="163" t="s">
        <v>267</v>
      </c>
      <c r="B45" s="183"/>
      <c r="C45" s="182">
        <f>'[1]nazım'!C45</f>
        <v>0</v>
      </c>
      <c r="D45" s="182">
        <f>'[1]nazım'!D45</f>
        <v>0</v>
      </c>
      <c r="E45" s="182">
        <f>'[1]nazım'!E45</f>
        <v>0</v>
      </c>
      <c r="F45" s="182">
        <f>'[1]nazım'!F45</f>
        <v>0</v>
      </c>
      <c r="G45" s="182">
        <f>'[1]nazım'!G45</f>
        <v>0</v>
      </c>
      <c r="H45" s="181">
        <f>'[1]nazım'!H45</f>
        <v>0</v>
      </c>
    </row>
    <row r="46" spans="1:8" s="114" customFormat="1" ht="15">
      <c r="A46" s="163" t="s">
        <v>266</v>
      </c>
      <c r="B46" s="183"/>
      <c r="C46" s="146">
        <f>'[1]nazım'!C46</f>
        <v>0</v>
      </c>
      <c r="D46" s="146">
        <f>'[1]nazım'!D46</f>
        <v>0</v>
      </c>
      <c r="E46" s="182">
        <f>'[1]nazım'!E46</f>
        <v>0</v>
      </c>
      <c r="F46" s="146">
        <f>'[1]nazım'!F46</f>
        <v>0</v>
      </c>
      <c r="G46" s="146">
        <f>'[1]nazım'!G46</f>
        <v>0</v>
      </c>
      <c r="H46" s="181">
        <f>'[1]nazım'!H46</f>
        <v>0</v>
      </c>
    </row>
    <row r="47" spans="1:8" s="114" customFormat="1" ht="15">
      <c r="A47" s="163" t="s">
        <v>265</v>
      </c>
      <c r="B47" s="183"/>
      <c r="C47" s="146">
        <f>'[1]nazım'!C47</f>
        <v>0</v>
      </c>
      <c r="D47" s="146">
        <f>'[1]nazım'!D47</f>
        <v>0</v>
      </c>
      <c r="E47" s="182">
        <f>'[1]nazım'!E47</f>
        <v>0</v>
      </c>
      <c r="F47" s="146">
        <f>'[1]nazım'!F47</f>
        <v>0</v>
      </c>
      <c r="G47" s="146">
        <f>'[1]nazım'!G47</f>
        <v>0</v>
      </c>
      <c r="H47" s="181">
        <f>'[1]nazım'!H47</f>
        <v>0</v>
      </c>
    </row>
    <row r="48" spans="1:8" s="114" customFormat="1" ht="15">
      <c r="A48" s="163" t="s">
        <v>264</v>
      </c>
      <c r="B48" s="183"/>
      <c r="C48" s="146">
        <f>'[1]nazım'!C48</f>
        <v>0</v>
      </c>
      <c r="D48" s="146">
        <f>'[1]nazım'!D48</f>
        <v>0</v>
      </c>
      <c r="E48" s="182">
        <f>'[1]nazım'!E48</f>
        <v>0</v>
      </c>
      <c r="F48" s="146">
        <f>'[1]nazım'!F48</f>
        <v>0</v>
      </c>
      <c r="G48" s="146">
        <f>'[1]nazım'!G48</f>
        <v>0</v>
      </c>
      <c r="H48" s="181">
        <f>'[1]nazım'!H48</f>
        <v>0</v>
      </c>
    </row>
    <row r="49" spans="1:8" s="114" customFormat="1" ht="15">
      <c r="A49" s="163" t="s">
        <v>263</v>
      </c>
      <c r="B49" s="183"/>
      <c r="C49" s="182">
        <f>'[1]nazım'!C49</f>
        <v>2758625</v>
      </c>
      <c r="D49" s="182">
        <f>'[1]nazım'!D49</f>
        <v>3545041</v>
      </c>
      <c r="E49" s="182">
        <f>'[1]nazım'!E49</f>
        <v>6303666</v>
      </c>
      <c r="F49" s="182">
        <f>'[1]nazım'!F49</f>
        <v>1186586</v>
      </c>
      <c r="G49" s="182">
        <f>'[1]nazım'!G49</f>
        <v>1776479</v>
      </c>
      <c r="H49" s="181">
        <f>'[1]nazım'!H49</f>
        <v>2963065</v>
      </c>
    </row>
    <row r="50" spans="1:8" ht="14.25">
      <c r="A50" s="163" t="s">
        <v>262</v>
      </c>
      <c r="B50" s="178"/>
      <c r="C50" s="142">
        <f>'[1]nazım'!C50</f>
        <v>19084</v>
      </c>
      <c r="D50" s="142">
        <f>'[1]nazım'!D50</f>
        <v>67840</v>
      </c>
      <c r="E50" s="142">
        <f>'[1]nazım'!E50</f>
        <v>86924</v>
      </c>
      <c r="F50" s="142">
        <f>'[1]nazım'!F50</f>
        <v>66090</v>
      </c>
      <c r="G50" s="142">
        <f>'[1]nazım'!G50</f>
        <v>197741</v>
      </c>
      <c r="H50" s="141">
        <f>'[1]nazım'!H50</f>
        <v>263831</v>
      </c>
    </row>
    <row r="51" spans="1:8" ht="14.25">
      <c r="A51" s="163" t="s">
        <v>261</v>
      </c>
      <c r="B51" s="178"/>
      <c r="C51" s="23">
        <f>'[1]nazım'!C51</f>
        <v>9546</v>
      </c>
      <c r="D51" s="23">
        <f>'[1]nazım'!D51</f>
        <v>33923</v>
      </c>
      <c r="E51" s="142">
        <f>'[1]nazım'!E51</f>
        <v>43469</v>
      </c>
      <c r="F51" s="23">
        <f>'[1]nazım'!F51</f>
        <v>33051</v>
      </c>
      <c r="G51" s="23">
        <f>'[1]nazım'!G51</f>
        <v>98888</v>
      </c>
      <c r="H51" s="141">
        <f>'[1]nazım'!H51</f>
        <v>131939</v>
      </c>
    </row>
    <row r="52" spans="1:8" ht="14.25">
      <c r="A52" s="163" t="s">
        <v>260</v>
      </c>
      <c r="B52" s="178"/>
      <c r="C52" s="23">
        <f>'[1]nazım'!C52</f>
        <v>9538</v>
      </c>
      <c r="D52" s="23">
        <f>'[1]nazım'!D52</f>
        <v>33917</v>
      </c>
      <c r="E52" s="142">
        <f>'[1]nazım'!E52</f>
        <v>43455</v>
      </c>
      <c r="F52" s="23">
        <f>'[1]nazım'!F52</f>
        <v>33039</v>
      </c>
      <c r="G52" s="23">
        <f>'[1]nazım'!G52</f>
        <v>98853</v>
      </c>
      <c r="H52" s="141">
        <f>'[1]nazım'!H52</f>
        <v>131892</v>
      </c>
    </row>
    <row r="53" spans="1:8" ht="14.25">
      <c r="A53" s="163" t="s">
        <v>259</v>
      </c>
      <c r="B53" s="178"/>
      <c r="C53" s="142">
        <f>'[1]nazım'!C53</f>
        <v>2414564</v>
      </c>
      <c r="D53" s="142">
        <f>'[1]nazım'!D53</f>
        <v>2814997</v>
      </c>
      <c r="E53" s="142">
        <f>'[1]nazım'!E53</f>
        <v>5229561</v>
      </c>
      <c r="F53" s="142">
        <f>'[1]nazım'!F53</f>
        <v>924063</v>
      </c>
      <c r="G53" s="142">
        <f>'[1]nazım'!G53</f>
        <v>1351804</v>
      </c>
      <c r="H53" s="141">
        <f>'[1]nazım'!H53</f>
        <v>2275867</v>
      </c>
    </row>
    <row r="54" spans="1:8" ht="14.25">
      <c r="A54" s="163" t="s">
        <v>258</v>
      </c>
      <c r="B54" s="178"/>
      <c r="C54" s="23">
        <f>'[1]nazım'!C54</f>
        <v>864483</v>
      </c>
      <c r="D54" s="23">
        <f>'[1]nazım'!D54</f>
        <v>1356499</v>
      </c>
      <c r="E54" s="142">
        <f>'[1]nazım'!E54</f>
        <v>2220982</v>
      </c>
      <c r="F54" s="23">
        <f>'[1]nazım'!F54</f>
        <v>0</v>
      </c>
      <c r="G54" s="23">
        <f>'[1]nazım'!G54</f>
        <v>721146</v>
      </c>
      <c r="H54" s="141">
        <f>'[1]nazım'!H54</f>
        <v>721146</v>
      </c>
    </row>
    <row r="55" spans="1:8" ht="14.25">
      <c r="A55" s="163" t="s">
        <v>257</v>
      </c>
      <c r="B55" s="178"/>
      <c r="C55" s="23">
        <f>'[1]nazım'!C55</f>
        <v>1310081</v>
      </c>
      <c r="D55" s="23">
        <f>'[1]nazım'!D55</f>
        <v>876097</v>
      </c>
      <c r="E55" s="142">
        <f>'[1]nazım'!E55</f>
        <v>2186178</v>
      </c>
      <c r="F55" s="23">
        <f>'[1]nazım'!F55</f>
        <v>447000</v>
      </c>
      <c r="G55" s="23">
        <f>'[1]nazım'!G55</f>
        <v>277484</v>
      </c>
      <c r="H55" s="141">
        <f>'[1]nazım'!H55</f>
        <v>724484</v>
      </c>
    </row>
    <row r="56" spans="1:8" ht="14.25">
      <c r="A56" s="163" t="s">
        <v>256</v>
      </c>
      <c r="B56" s="178"/>
      <c r="C56" s="23">
        <f>'[1]nazım'!C56</f>
        <v>120000</v>
      </c>
      <c r="D56" s="23">
        <f>'[1]nazım'!D56</f>
        <v>297415</v>
      </c>
      <c r="E56" s="142">
        <f>'[1]nazım'!E56</f>
        <v>417415</v>
      </c>
      <c r="F56" s="23">
        <f>'[1]nazım'!F56</f>
        <v>180959</v>
      </c>
      <c r="G56" s="23">
        <f>'[1]nazım'!G56</f>
        <v>238390</v>
      </c>
      <c r="H56" s="141">
        <f>'[1]nazım'!H56</f>
        <v>419349</v>
      </c>
    </row>
    <row r="57" spans="1:8" ht="14.25">
      <c r="A57" s="163" t="s">
        <v>255</v>
      </c>
      <c r="B57" s="178"/>
      <c r="C57" s="23">
        <f>'[1]nazım'!C57</f>
        <v>120000</v>
      </c>
      <c r="D57" s="23">
        <f>'[1]nazım'!D57</f>
        <v>284986</v>
      </c>
      <c r="E57" s="142">
        <f>'[1]nazım'!E57</f>
        <v>404986</v>
      </c>
      <c r="F57" s="23">
        <f>'[1]nazım'!F57</f>
        <v>296104</v>
      </c>
      <c r="G57" s="23">
        <f>'[1]nazım'!G57</f>
        <v>114784</v>
      </c>
      <c r="H57" s="141">
        <f>'[1]nazım'!H57</f>
        <v>410888</v>
      </c>
    </row>
    <row r="58" spans="1:8" ht="14.25">
      <c r="A58" s="163" t="s">
        <v>254</v>
      </c>
      <c r="B58" s="178"/>
      <c r="C58" s="142">
        <f>'[1]nazım'!C58</f>
        <v>324977</v>
      </c>
      <c r="D58" s="142">
        <f>'[1]nazım'!D58</f>
        <v>372204</v>
      </c>
      <c r="E58" s="142">
        <f>'[1]nazım'!E58</f>
        <v>697181</v>
      </c>
      <c r="F58" s="142">
        <f>'[1]nazım'!F58</f>
        <v>196433</v>
      </c>
      <c r="G58" s="142">
        <f>'[1]nazım'!G58</f>
        <v>212034</v>
      </c>
      <c r="H58" s="141">
        <f>'[1]nazım'!H58</f>
        <v>408467</v>
      </c>
    </row>
    <row r="59" spans="1:8" ht="14.25">
      <c r="A59" s="163" t="s">
        <v>253</v>
      </c>
      <c r="B59" s="178"/>
      <c r="C59" s="23">
        <f>'[1]nazım'!C59</f>
        <v>162493</v>
      </c>
      <c r="D59" s="23">
        <f>'[1]nazım'!D59</f>
        <v>186098</v>
      </c>
      <c r="E59" s="142">
        <f>'[1]nazım'!E59</f>
        <v>348591</v>
      </c>
      <c r="F59" s="23">
        <f>'[1]nazım'!F59</f>
        <v>98216</v>
      </c>
      <c r="G59" s="23">
        <f>'[1]nazım'!G59</f>
        <v>106017</v>
      </c>
      <c r="H59" s="141">
        <f>'[1]nazım'!H59</f>
        <v>204233</v>
      </c>
    </row>
    <row r="60" spans="1:8" ht="14.25">
      <c r="A60" s="163" t="s">
        <v>252</v>
      </c>
      <c r="B60" s="178"/>
      <c r="C60" s="23">
        <f>'[1]nazım'!C60</f>
        <v>162484</v>
      </c>
      <c r="D60" s="23">
        <f>'[1]nazım'!D60</f>
        <v>186106</v>
      </c>
      <c r="E60" s="142">
        <f>'[1]nazım'!E60</f>
        <v>348590</v>
      </c>
      <c r="F60" s="23">
        <f>'[1]nazım'!F60</f>
        <v>98217</v>
      </c>
      <c r="G60" s="23">
        <f>'[1]nazım'!G60</f>
        <v>106017</v>
      </c>
      <c r="H60" s="141">
        <f>'[1]nazım'!H60</f>
        <v>204234</v>
      </c>
    </row>
    <row r="61" spans="1:8" ht="14.25">
      <c r="A61" s="163" t="s">
        <v>251</v>
      </c>
      <c r="B61" s="178"/>
      <c r="C61" s="23">
        <f>'[1]nazım'!C61</f>
        <v>0</v>
      </c>
      <c r="D61" s="23">
        <f>'[1]nazım'!D61</f>
        <v>0</v>
      </c>
      <c r="E61" s="142">
        <f>'[1]nazım'!E61</f>
        <v>0</v>
      </c>
      <c r="F61" s="23">
        <f>'[1]nazım'!F61</f>
        <v>0</v>
      </c>
      <c r="G61" s="23">
        <f>'[1]nazım'!G61</f>
        <v>0</v>
      </c>
      <c r="H61" s="141">
        <f>'[1]nazım'!H61</f>
        <v>0</v>
      </c>
    </row>
    <row r="62" spans="1:8" ht="14.25">
      <c r="A62" s="163" t="s">
        <v>250</v>
      </c>
      <c r="B62" s="178"/>
      <c r="C62" s="23">
        <f>'[1]nazım'!C62</f>
        <v>0</v>
      </c>
      <c r="D62" s="23">
        <f>'[1]nazım'!D62</f>
        <v>0</v>
      </c>
      <c r="E62" s="142">
        <f>'[1]nazım'!E62</f>
        <v>0</v>
      </c>
      <c r="F62" s="23">
        <f>'[1]nazım'!F62</f>
        <v>0</v>
      </c>
      <c r="G62" s="23">
        <f>'[1]nazım'!G62</f>
        <v>0</v>
      </c>
      <c r="H62" s="141">
        <f>'[1]nazım'!H62</f>
        <v>0</v>
      </c>
    </row>
    <row r="63" spans="1:8" ht="14.25">
      <c r="A63" s="163" t="s">
        <v>249</v>
      </c>
      <c r="B63" s="178"/>
      <c r="C63" s="23">
        <f>'[1]nazım'!C63</f>
        <v>0</v>
      </c>
      <c r="D63" s="23">
        <f>'[1]nazım'!D63</f>
        <v>0</v>
      </c>
      <c r="E63" s="142">
        <f>'[1]nazım'!E63</f>
        <v>0</v>
      </c>
      <c r="F63" s="23">
        <f>'[1]nazım'!F63</f>
        <v>0</v>
      </c>
      <c r="G63" s="23">
        <f>'[1]nazım'!G63</f>
        <v>0</v>
      </c>
      <c r="H63" s="141">
        <f>'[1]nazım'!H63</f>
        <v>0</v>
      </c>
    </row>
    <row r="64" spans="1:8" ht="14.25">
      <c r="A64" s="163" t="s">
        <v>248</v>
      </c>
      <c r="B64" s="178"/>
      <c r="C64" s="23">
        <f>'[1]nazım'!C64</f>
        <v>0</v>
      </c>
      <c r="D64" s="23">
        <f>'[1]nazım'!D64</f>
        <v>0</v>
      </c>
      <c r="E64" s="142">
        <f>'[1]nazım'!E64</f>
        <v>0</v>
      </c>
      <c r="F64" s="23">
        <f>'[1]nazım'!F64</f>
        <v>0</v>
      </c>
      <c r="G64" s="23">
        <f>'[1]nazım'!G64</f>
        <v>0</v>
      </c>
      <c r="H64" s="141">
        <f>'[1]nazım'!H64</f>
        <v>0</v>
      </c>
    </row>
    <row r="65" spans="1:8" ht="14.25">
      <c r="A65" s="163" t="s">
        <v>247</v>
      </c>
      <c r="B65" s="178"/>
      <c r="C65" s="142">
        <f>'[1]nazım'!C65</f>
        <v>0</v>
      </c>
      <c r="D65" s="142">
        <f>'[1]nazım'!D65</f>
        <v>0</v>
      </c>
      <c r="E65" s="142">
        <f>'[1]nazım'!E65</f>
        <v>0</v>
      </c>
      <c r="F65" s="142">
        <f>'[1]nazım'!F65</f>
        <v>0</v>
      </c>
      <c r="G65" s="142">
        <f>'[1]nazım'!G65</f>
        <v>0</v>
      </c>
      <c r="H65" s="141">
        <f>'[1]nazım'!H65</f>
        <v>0</v>
      </c>
    </row>
    <row r="66" spans="1:8" ht="14.25">
      <c r="A66" s="163" t="s">
        <v>246</v>
      </c>
      <c r="B66" s="178"/>
      <c r="C66" s="23">
        <f>'[1]nazım'!C66</f>
        <v>0</v>
      </c>
      <c r="D66" s="23">
        <f>'[1]nazım'!D66</f>
        <v>0</v>
      </c>
      <c r="E66" s="142">
        <f>'[1]nazım'!E66</f>
        <v>0</v>
      </c>
      <c r="F66" s="23">
        <f>'[1]nazım'!F66</f>
        <v>0</v>
      </c>
      <c r="G66" s="23">
        <f>'[1]nazım'!G66</f>
        <v>0</v>
      </c>
      <c r="H66" s="141">
        <f>'[1]nazım'!H66</f>
        <v>0</v>
      </c>
    </row>
    <row r="67" spans="1:8" ht="14.25">
      <c r="A67" s="163" t="s">
        <v>245</v>
      </c>
      <c r="B67" s="178"/>
      <c r="C67" s="23">
        <f>'[1]nazım'!C67</f>
        <v>0</v>
      </c>
      <c r="D67" s="23">
        <f>'[1]nazım'!D67</f>
        <v>0</v>
      </c>
      <c r="E67" s="142">
        <f>'[1]nazım'!E67</f>
        <v>0</v>
      </c>
      <c r="F67" s="23">
        <f>'[1]nazım'!F67</f>
        <v>0</v>
      </c>
      <c r="G67" s="23">
        <f>'[1]nazım'!G67</f>
        <v>0</v>
      </c>
      <c r="H67" s="141">
        <f>'[1]nazım'!H67</f>
        <v>0</v>
      </c>
    </row>
    <row r="68" spans="1:8" ht="14.25">
      <c r="A68" s="163" t="s">
        <v>244</v>
      </c>
      <c r="B68" s="178"/>
      <c r="C68" s="142">
        <f>'[1]nazım'!C68</f>
        <v>0</v>
      </c>
      <c r="D68" s="142">
        <f>'[1]nazım'!D68</f>
        <v>0</v>
      </c>
      <c r="E68" s="142">
        <f>'[1]nazım'!E68</f>
        <v>0</v>
      </c>
      <c r="F68" s="142">
        <f>'[1]nazım'!F68</f>
        <v>0</v>
      </c>
      <c r="G68" s="142">
        <f>'[1]nazım'!G68</f>
        <v>0</v>
      </c>
      <c r="H68" s="141">
        <f>'[1]nazım'!H68</f>
        <v>0</v>
      </c>
    </row>
    <row r="69" spans="1:8" ht="14.25">
      <c r="A69" s="163" t="s">
        <v>243</v>
      </c>
      <c r="B69" s="178"/>
      <c r="C69" s="23">
        <f>'[1]nazım'!C69</f>
        <v>0</v>
      </c>
      <c r="D69" s="23">
        <f>'[1]nazım'!D69</f>
        <v>0</v>
      </c>
      <c r="E69" s="142">
        <f>'[1]nazım'!E69</f>
        <v>0</v>
      </c>
      <c r="F69" s="23">
        <f>'[1]nazım'!F69</f>
        <v>0</v>
      </c>
      <c r="G69" s="23">
        <f>'[1]nazım'!G69</f>
        <v>0</v>
      </c>
      <c r="H69" s="141">
        <f>'[1]nazım'!H69</f>
        <v>0</v>
      </c>
    </row>
    <row r="70" spans="1:8" ht="14.25">
      <c r="A70" s="163" t="s">
        <v>242</v>
      </c>
      <c r="B70" s="178"/>
      <c r="C70" s="23">
        <f>'[1]nazım'!C70</f>
        <v>0</v>
      </c>
      <c r="D70" s="23">
        <f>'[1]nazım'!D70</f>
        <v>0</v>
      </c>
      <c r="E70" s="142">
        <f>'[1]nazım'!E70</f>
        <v>0</v>
      </c>
      <c r="F70" s="23">
        <f>'[1]nazım'!F70</f>
        <v>0</v>
      </c>
      <c r="G70" s="23">
        <f>'[1]nazım'!G70</f>
        <v>0</v>
      </c>
      <c r="H70" s="141">
        <f>'[1]nazım'!H70</f>
        <v>0</v>
      </c>
    </row>
    <row r="71" spans="1:8" ht="14.25">
      <c r="A71" s="163" t="s">
        <v>241</v>
      </c>
      <c r="B71" s="178"/>
      <c r="C71" s="23">
        <f>'[1]nazım'!C71</f>
        <v>0</v>
      </c>
      <c r="D71" s="23">
        <f>'[1]nazım'!D71</f>
        <v>290000</v>
      </c>
      <c r="E71" s="142">
        <f>'[1]nazım'!E71</f>
        <v>290000</v>
      </c>
      <c r="F71" s="23">
        <f>'[1]nazım'!F71</f>
        <v>0</v>
      </c>
      <c r="G71" s="23">
        <f>'[1]nazım'!G71</f>
        <v>14900</v>
      </c>
      <c r="H71" s="141">
        <f>'[1]nazım'!H71</f>
        <v>14900</v>
      </c>
    </row>
    <row r="72" spans="1:8" s="114" customFormat="1" ht="15">
      <c r="A72" s="179" t="s">
        <v>240</v>
      </c>
      <c r="B72" s="180"/>
      <c r="C72" s="116">
        <f>'[1]nazım'!C72</f>
        <v>84008414</v>
      </c>
      <c r="D72" s="116">
        <f>'[1]nazım'!D72</f>
        <v>24530886</v>
      </c>
      <c r="E72" s="116">
        <f>'[1]nazım'!E72</f>
        <v>108539300</v>
      </c>
      <c r="F72" s="116">
        <f>'[1]nazım'!F72</f>
        <v>71982783</v>
      </c>
      <c r="G72" s="116">
        <f>'[1]nazım'!G72</f>
        <v>22062561</v>
      </c>
      <c r="H72" s="115">
        <f>'[1]nazım'!H72</f>
        <v>94045344</v>
      </c>
    </row>
    <row r="73" spans="1:8" s="114" customFormat="1" ht="15">
      <c r="A73" s="179" t="s">
        <v>239</v>
      </c>
      <c r="B73" s="180"/>
      <c r="C73" s="116">
        <f>'[1]nazım'!C73</f>
        <v>20376708</v>
      </c>
      <c r="D73" s="116">
        <f>'[1]nazım'!D73</f>
        <v>603748</v>
      </c>
      <c r="E73" s="116">
        <f>'[1]nazım'!E73</f>
        <v>20980456</v>
      </c>
      <c r="F73" s="116">
        <f>'[1]nazım'!F73</f>
        <v>15481970</v>
      </c>
      <c r="G73" s="116">
        <f>'[1]nazım'!G73</f>
        <v>408451</v>
      </c>
      <c r="H73" s="115">
        <f>'[1]nazım'!H73</f>
        <v>15890421</v>
      </c>
    </row>
    <row r="74" spans="1:8" ht="14.25">
      <c r="A74" s="163" t="s">
        <v>238</v>
      </c>
      <c r="B74" s="178"/>
      <c r="C74" s="23">
        <f>'[1]nazım'!C74</f>
        <v>0</v>
      </c>
      <c r="D74" s="23">
        <f>'[1]nazım'!D74</f>
        <v>14104</v>
      </c>
      <c r="E74" s="142">
        <f>'[1]nazım'!E74</f>
        <v>14104</v>
      </c>
      <c r="F74" s="23">
        <f>'[1]nazım'!F74</f>
        <v>0</v>
      </c>
      <c r="G74" s="23">
        <f>'[1]nazım'!G74</f>
        <v>14493</v>
      </c>
      <c r="H74" s="141">
        <f>'[1]nazım'!H74</f>
        <v>14493</v>
      </c>
    </row>
    <row r="75" spans="1:8" ht="14.25">
      <c r="A75" s="163" t="s">
        <v>237</v>
      </c>
      <c r="B75" s="178"/>
      <c r="C75" s="23">
        <f>'[1]nazım'!C75</f>
        <v>18115659</v>
      </c>
      <c r="D75" s="23">
        <f>'[1]nazım'!D75</f>
        <v>6337</v>
      </c>
      <c r="E75" s="142">
        <f>'[1]nazım'!E75</f>
        <v>18121996</v>
      </c>
      <c r="F75" s="23">
        <f>'[1]nazım'!F75</f>
        <v>13710326</v>
      </c>
      <c r="G75" s="23">
        <f>'[1]nazım'!G75</f>
        <v>3531</v>
      </c>
      <c r="H75" s="141">
        <f>'[1]nazım'!H75</f>
        <v>13713857</v>
      </c>
    </row>
    <row r="76" spans="1:8" ht="14.25">
      <c r="A76" s="163" t="s">
        <v>236</v>
      </c>
      <c r="B76" s="178"/>
      <c r="C76" s="23">
        <f>'[1]nazım'!C76</f>
        <v>1419351</v>
      </c>
      <c r="D76" s="23">
        <f>'[1]nazım'!D76</f>
        <v>199558</v>
      </c>
      <c r="E76" s="142">
        <f>'[1]nazım'!E76</f>
        <v>1618909</v>
      </c>
      <c r="F76" s="23">
        <f>'[1]nazım'!F76</f>
        <v>1068035</v>
      </c>
      <c r="G76" s="23">
        <f>'[1]nazım'!G76</f>
        <v>141378</v>
      </c>
      <c r="H76" s="141">
        <f>'[1]nazım'!H76</f>
        <v>1209413</v>
      </c>
    </row>
    <row r="77" spans="1:8" ht="14.25">
      <c r="A77" s="163" t="s">
        <v>235</v>
      </c>
      <c r="B77" s="178"/>
      <c r="C77" s="23">
        <f>'[1]nazım'!C77</f>
        <v>357120</v>
      </c>
      <c r="D77" s="23">
        <f>'[1]nazım'!D77</f>
        <v>95821</v>
      </c>
      <c r="E77" s="142">
        <f>'[1]nazım'!E77</f>
        <v>452941</v>
      </c>
      <c r="F77" s="23">
        <f>'[1]nazım'!F77</f>
        <v>270923</v>
      </c>
      <c r="G77" s="23">
        <f>'[1]nazım'!G77</f>
        <v>66382</v>
      </c>
      <c r="H77" s="141">
        <f>'[1]nazım'!H77</f>
        <v>337305</v>
      </c>
    </row>
    <row r="78" spans="1:8" ht="14.25">
      <c r="A78" s="163" t="s">
        <v>234</v>
      </c>
      <c r="B78" s="178"/>
      <c r="C78" s="23">
        <f>'[1]nazım'!C78</f>
        <v>2152</v>
      </c>
      <c r="D78" s="23">
        <f>'[1]nazım'!D78</f>
        <v>58</v>
      </c>
      <c r="E78" s="142">
        <f>'[1]nazım'!E78</f>
        <v>2210</v>
      </c>
      <c r="F78" s="23">
        <f>'[1]nazım'!F78</f>
        <v>2152</v>
      </c>
      <c r="G78" s="23">
        <f>'[1]nazım'!G78</f>
        <v>60</v>
      </c>
      <c r="H78" s="141">
        <f>'[1]nazım'!H78</f>
        <v>2212</v>
      </c>
    </row>
    <row r="79" spans="1:8" ht="14.25">
      <c r="A79" s="163" t="s">
        <v>233</v>
      </c>
      <c r="B79" s="178"/>
      <c r="C79" s="23">
        <f>'[1]nazım'!C79</f>
        <v>0</v>
      </c>
      <c r="D79" s="23">
        <f>'[1]nazım'!D79</f>
        <v>4567</v>
      </c>
      <c r="E79" s="142">
        <f>'[1]nazım'!E79</f>
        <v>4567</v>
      </c>
      <c r="F79" s="23">
        <f>'[1]nazım'!F79</f>
        <v>0</v>
      </c>
      <c r="G79" s="23">
        <f>'[1]nazım'!G79</f>
        <v>4709</v>
      </c>
      <c r="H79" s="141">
        <f>'[1]nazım'!H79</f>
        <v>4709</v>
      </c>
    </row>
    <row r="80" spans="1:8" ht="14.25">
      <c r="A80" s="163" t="s">
        <v>232</v>
      </c>
      <c r="B80" s="178"/>
      <c r="C80" s="23">
        <f>'[1]nazım'!C80</f>
        <v>235258</v>
      </c>
      <c r="D80" s="23">
        <f>'[1]nazım'!D80</f>
        <v>87725</v>
      </c>
      <c r="E80" s="142">
        <f>'[1]nazım'!E80</f>
        <v>322983</v>
      </c>
      <c r="F80" s="23">
        <f>'[1]nazım'!F80</f>
        <v>233158</v>
      </c>
      <c r="G80" s="23">
        <f>'[1]nazım'!G80</f>
        <v>57537</v>
      </c>
      <c r="H80" s="141">
        <f>'[1]nazım'!H80</f>
        <v>290695</v>
      </c>
    </row>
    <row r="81" spans="1:8" ht="14.25">
      <c r="A81" s="163" t="s">
        <v>231</v>
      </c>
      <c r="B81" s="178"/>
      <c r="C81" s="23">
        <f>'[1]nazım'!C81</f>
        <v>247168</v>
      </c>
      <c r="D81" s="23">
        <f>'[1]nazım'!D81</f>
        <v>195578</v>
      </c>
      <c r="E81" s="142">
        <f>'[1]nazım'!E81</f>
        <v>442746</v>
      </c>
      <c r="F81" s="23">
        <f>'[1]nazım'!F81</f>
        <v>197376</v>
      </c>
      <c r="G81" s="23">
        <f>'[1]nazım'!G81</f>
        <v>120361</v>
      </c>
      <c r="H81" s="141">
        <f>'[1]nazım'!H81</f>
        <v>317737</v>
      </c>
    </row>
    <row r="82" spans="1:8" s="114" customFormat="1" ht="15">
      <c r="A82" s="179" t="s">
        <v>230</v>
      </c>
      <c r="B82" s="180"/>
      <c r="C82" s="116">
        <f>'[1]nazım'!C82</f>
        <v>63631706</v>
      </c>
      <c r="D82" s="116">
        <f>'[1]nazım'!D82</f>
        <v>23927138</v>
      </c>
      <c r="E82" s="116">
        <f>'[1]nazım'!E82</f>
        <v>87558844</v>
      </c>
      <c r="F82" s="116">
        <f>'[1]nazım'!F82</f>
        <v>56500813</v>
      </c>
      <c r="G82" s="116">
        <f>'[1]nazım'!G82</f>
        <v>21654110</v>
      </c>
      <c r="H82" s="115">
        <f>'[1]nazım'!H82</f>
        <v>78154923</v>
      </c>
    </row>
    <row r="83" spans="1:8" ht="14.25">
      <c r="A83" s="163" t="s">
        <v>229</v>
      </c>
      <c r="B83" s="178"/>
      <c r="C83" s="23">
        <f>'[1]nazım'!C83</f>
        <v>881890</v>
      </c>
      <c r="D83" s="23">
        <f>'[1]nazım'!D83</f>
        <v>57868</v>
      </c>
      <c r="E83" s="142">
        <f>'[1]nazım'!E83</f>
        <v>939758</v>
      </c>
      <c r="F83" s="23">
        <f>'[1]nazım'!F83</f>
        <v>981862</v>
      </c>
      <c r="G83" s="23">
        <f>'[1]nazım'!G83</f>
        <v>56793</v>
      </c>
      <c r="H83" s="141">
        <f>'[1]nazım'!H83</f>
        <v>1038655</v>
      </c>
    </row>
    <row r="84" spans="1:8" ht="14.25">
      <c r="A84" s="163" t="s">
        <v>228</v>
      </c>
      <c r="B84" s="178"/>
      <c r="C84" s="23">
        <f>'[1]nazım'!C84</f>
        <v>266216</v>
      </c>
      <c r="D84" s="23">
        <f>'[1]nazım'!D84</f>
        <v>79144</v>
      </c>
      <c r="E84" s="142">
        <f>'[1]nazım'!E84</f>
        <v>345360</v>
      </c>
      <c r="F84" s="23">
        <f>'[1]nazım'!F84</f>
        <v>261065</v>
      </c>
      <c r="G84" s="23">
        <f>'[1]nazım'!G84</f>
        <v>92769</v>
      </c>
      <c r="H84" s="141">
        <f>'[1]nazım'!H84</f>
        <v>353834</v>
      </c>
    </row>
    <row r="85" spans="1:8" ht="14.25">
      <c r="A85" s="163" t="s">
        <v>227</v>
      </c>
      <c r="B85" s="178"/>
      <c r="C85" s="23">
        <f>'[1]nazım'!C85</f>
        <v>10122382</v>
      </c>
      <c r="D85" s="23">
        <f>'[1]nazım'!D85</f>
        <v>85161</v>
      </c>
      <c r="E85" s="142">
        <f>'[1]nazım'!E85</f>
        <v>10207543</v>
      </c>
      <c r="F85" s="23">
        <f>'[1]nazım'!F85</f>
        <v>9234986</v>
      </c>
      <c r="G85" s="23">
        <f>'[1]nazım'!G85</f>
        <v>45375</v>
      </c>
      <c r="H85" s="141">
        <f>'[1]nazım'!H85</f>
        <v>9280361</v>
      </c>
    </row>
    <row r="86" spans="1:8" ht="14.25">
      <c r="A86" s="163" t="s">
        <v>226</v>
      </c>
      <c r="B86" s="178"/>
      <c r="C86" s="23">
        <f>'[1]nazım'!C86</f>
        <v>0</v>
      </c>
      <c r="D86" s="23">
        <f>'[1]nazım'!D86</f>
        <v>0</v>
      </c>
      <c r="E86" s="142">
        <f>'[1]nazım'!E86</f>
        <v>0</v>
      </c>
      <c r="F86" s="23">
        <f>'[1]nazım'!F86</f>
        <v>0</v>
      </c>
      <c r="G86" s="23">
        <f>'[1]nazım'!G86</f>
        <v>0</v>
      </c>
      <c r="H86" s="141">
        <f>'[1]nazım'!H86</f>
        <v>0</v>
      </c>
    </row>
    <row r="87" spans="1:8" ht="14.25">
      <c r="A87" s="163" t="s">
        <v>225</v>
      </c>
      <c r="B87" s="178"/>
      <c r="C87" s="23">
        <f>'[1]nazım'!C87</f>
        <v>47403596</v>
      </c>
      <c r="D87" s="23">
        <f>'[1]nazım'!D87</f>
        <v>20326412</v>
      </c>
      <c r="E87" s="142">
        <f>'[1]nazım'!E87</f>
        <v>67730008</v>
      </c>
      <c r="F87" s="23">
        <f>'[1]nazım'!F87</f>
        <v>41580523</v>
      </c>
      <c r="G87" s="23">
        <f>'[1]nazım'!G87</f>
        <v>18625220</v>
      </c>
      <c r="H87" s="141">
        <f>'[1]nazım'!H87</f>
        <v>60205743</v>
      </c>
    </row>
    <row r="88" spans="1:8" ht="14.25">
      <c r="A88" s="163" t="s">
        <v>224</v>
      </c>
      <c r="B88" s="178"/>
      <c r="C88" s="23">
        <f>'[1]nazım'!C88</f>
        <v>4291149</v>
      </c>
      <c r="D88" s="23">
        <f>'[1]nazım'!D88</f>
        <v>3209659</v>
      </c>
      <c r="E88" s="142">
        <f>'[1]nazım'!E88</f>
        <v>7500808</v>
      </c>
      <c r="F88" s="23">
        <f>'[1]nazım'!F88</f>
        <v>3897517</v>
      </c>
      <c r="G88" s="23">
        <f>'[1]nazım'!G88</f>
        <v>2677275</v>
      </c>
      <c r="H88" s="141">
        <f>'[1]nazım'!H88</f>
        <v>6574792</v>
      </c>
    </row>
    <row r="89" spans="1:8" ht="14.25">
      <c r="A89" s="163" t="s">
        <v>223</v>
      </c>
      <c r="B89" s="178"/>
      <c r="C89" s="23">
        <f>'[1]nazım'!C89</f>
        <v>666473</v>
      </c>
      <c r="D89" s="23">
        <f>'[1]nazım'!D89</f>
        <v>168894</v>
      </c>
      <c r="E89" s="142">
        <f>'[1]nazım'!E89</f>
        <v>835367</v>
      </c>
      <c r="F89" s="23">
        <f>'[1]nazım'!F89</f>
        <v>544860</v>
      </c>
      <c r="G89" s="23">
        <f>'[1]nazım'!G89</f>
        <v>156678</v>
      </c>
      <c r="H89" s="141">
        <f>'[1]nazım'!H89</f>
        <v>701538</v>
      </c>
    </row>
    <row r="90" spans="1:8" ht="15">
      <c r="A90" s="179" t="s">
        <v>222</v>
      </c>
      <c r="B90" s="178"/>
      <c r="C90" s="19">
        <f>'[1]nazım'!C90</f>
        <v>0</v>
      </c>
      <c r="D90" s="19">
        <f>'[1]nazım'!D90</f>
        <v>0</v>
      </c>
      <c r="E90" s="116">
        <f>'[1]nazım'!E90</f>
        <v>0</v>
      </c>
      <c r="F90" s="19">
        <f>'[1]nazım'!F90</f>
        <v>0</v>
      </c>
      <c r="G90" s="19">
        <f>'[1]nazım'!G90</f>
        <v>0</v>
      </c>
      <c r="H90" s="115">
        <f>'[1]nazım'!H90</f>
        <v>0</v>
      </c>
    </row>
    <row r="91" spans="1:8" ht="9" customHeight="1">
      <c r="A91" s="163"/>
      <c r="B91" s="178"/>
      <c r="C91" s="178"/>
      <c r="D91" s="178"/>
      <c r="E91" s="142"/>
      <c r="F91" s="178"/>
      <c r="G91" s="178"/>
      <c r="H91" s="141"/>
    </row>
    <row r="92" spans="1:8" s="114" customFormat="1" ht="15">
      <c r="A92" s="177" t="s">
        <v>221</v>
      </c>
      <c r="B92" s="176"/>
      <c r="C92" s="175">
        <f>'[1]nazım'!C92</f>
        <v>101377262</v>
      </c>
      <c r="D92" s="175">
        <f>'[1]nazım'!D92</f>
        <v>32961146</v>
      </c>
      <c r="E92" s="175">
        <f>'[1]nazım'!E92</f>
        <v>134338408</v>
      </c>
      <c r="F92" s="175">
        <f>'[1]nazım'!F92</f>
        <v>85289318</v>
      </c>
      <c r="G92" s="175">
        <f>'[1]nazım'!G92</f>
        <v>28876150</v>
      </c>
      <c r="H92" s="174">
        <f>'[1]nazım'!H92</f>
        <v>114165468</v>
      </c>
    </row>
  </sheetData>
  <sheetProtection password="CF27" sheet="1" objects="1" scenarios="1"/>
  <mergeCells count="2">
    <mergeCell ref="C2:H2"/>
    <mergeCell ref="A2:A3"/>
  </mergeCells>
  <printOptions horizontalCentered="1" verticalCentered="1"/>
  <pageMargins left="0.4" right="0.5905511811023623" top="0.72" bottom="0.55" header="0.4330708661417323" footer="0.35433070866141736"/>
  <pageSetup horizontalDpi="600" verticalDpi="600" orientation="portrait" paperSize="9" scale="55" r:id="rId1"/>
  <headerFooter alignWithMargins="0">
    <oddHeader>&amp;R&amp;"Times New Roman,Normal"&amp;12Appendix 1-B</oddHeader>
    <oddFooter>&amp;C&amp;"Times New Roman,Normal"&amp;12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5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9.57421875" style="101" customWidth="1"/>
    <col min="2" max="2" width="6.57421875" style="101" customWidth="1"/>
    <col min="3" max="7" width="23.421875" style="101" customWidth="1"/>
    <col min="8" max="16384" width="9.140625" style="101" customWidth="1"/>
  </cols>
  <sheetData>
    <row r="1" spans="1:6" ht="20.25" customHeight="1">
      <c r="A1" s="209" t="s">
        <v>672</v>
      </c>
      <c r="B1" s="169"/>
      <c r="C1" s="364"/>
      <c r="D1" s="363"/>
      <c r="E1" s="364"/>
      <c r="F1" s="363"/>
    </row>
    <row r="2" spans="1:6" ht="14.25">
      <c r="A2" s="366" t="s">
        <v>135</v>
      </c>
      <c r="B2" s="365"/>
      <c r="C2" s="364"/>
      <c r="D2" s="363"/>
      <c r="E2" s="364"/>
      <c r="F2" s="363"/>
    </row>
    <row r="3" spans="1:6" ht="5.25" customHeight="1">
      <c r="A3" s="318"/>
      <c r="B3" s="102"/>
      <c r="C3" s="161"/>
      <c r="D3" s="160"/>
      <c r="E3" s="159"/>
      <c r="F3" s="158"/>
    </row>
    <row r="4" spans="1:6" ht="19.5" customHeight="1">
      <c r="A4" s="362"/>
      <c r="B4" s="361"/>
      <c r="C4" s="253" t="str">
        <f>+aktif!C4</f>
        <v>BİN TÜRK LİRASI</v>
      </c>
      <c r="D4" s="254"/>
      <c r="E4" s="253" t="str">
        <f>+aktif!C4</f>
        <v>BİN TÜRK LİRASI</v>
      </c>
      <c r="F4" s="259"/>
    </row>
    <row r="5" spans="1:6" ht="18.75" customHeight="1">
      <c r="A5" s="319" t="s">
        <v>671</v>
      </c>
      <c r="B5" s="360" t="s">
        <v>446</v>
      </c>
      <c r="C5" s="206" t="s">
        <v>670</v>
      </c>
      <c r="D5" s="154" t="s">
        <v>669</v>
      </c>
      <c r="E5" s="359" t="s">
        <v>670</v>
      </c>
      <c r="F5" s="152" t="s">
        <v>669</v>
      </c>
    </row>
    <row r="6" spans="1:6" ht="14.25">
      <c r="A6" s="358"/>
      <c r="B6" s="357"/>
      <c r="C6" s="148" t="s">
        <v>668</v>
      </c>
      <c r="D6" s="147" t="s">
        <v>667</v>
      </c>
      <c r="E6" s="148" t="s">
        <v>666</v>
      </c>
      <c r="F6" s="147" t="s">
        <v>665</v>
      </c>
    </row>
    <row r="7" spans="1:6" s="114" customFormat="1" ht="15">
      <c r="A7" s="355" t="s">
        <v>664</v>
      </c>
      <c r="B7" s="344" t="s">
        <v>82</v>
      </c>
      <c r="C7" s="116">
        <f>C8+C9+C10+C11+C12+C17+C18</f>
        <v>4416655</v>
      </c>
      <c r="D7" s="115">
        <f>D8+D9+D10+D11+D12+D17+D18</f>
        <v>4896233</v>
      </c>
      <c r="E7" s="116">
        <f>E8+E9+E10+E11+E12+E17+E18</f>
        <v>1427202</v>
      </c>
      <c r="F7" s="115">
        <f>F8+F9+F10+F11+F12+F17+F18</f>
        <v>1591627</v>
      </c>
    </row>
    <row r="8" spans="1:6" ht="14.25">
      <c r="A8" s="354" t="s">
        <v>663</v>
      </c>
      <c r="B8" s="352"/>
      <c r="C8" s="121">
        <v>3046985</v>
      </c>
      <c r="D8" s="120">
        <v>3411933</v>
      </c>
      <c r="E8" s="121">
        <v>1020888</v>
      </c>
      <c r="F8" s="120">
        <v>1101127</v>
      </c>
    </row>
    <row r="9" spans="1:6" ht="14.25">
      <c r="A9" s="354" t="s">
        <v>662</v>
      </c>
      <c r="B9" s="352"/>
      <c r="C9" s="121">
        <v>65085</v>
      </c>
      <c r="D9" s="120">
        <v>91703</v>
      </c>
      <c r="E9" s="121">
        <v>21865</v>
      </c>
      <c r="F9" s="120">
        <v>26615</v>
      </c>
    </row>
    <row r="10" spans="1:6" ht="14.25">
      <c r="A10" s="354" t="s">
        <v>661</v>
      </c>
      <c r="B10" s="352"/>
      <c r="C10" s="121">
        <v>4653</v>
      </c>
      <c r="D10" s="120">
        <v>8617</v>
      </c>
      <c r="E10" s="121">
        <v>1595</v>
      </c>
      <c r="F10" s="120">
        <v>1866</v>
      </c>
    </row>
    <row r="11" spans="1:6" ht="14.25">
      <c r="A11" s="356" t="s">
        <v>660</v>
      </c>
      <c r="B11" s="344"/>
      <c r="C11" s="121">
        <v>58579</v>
      </c>
      <c r="D11" s="120">
        <v>61591</v>
      </c>
      <c r="E11" s="121">
        <v>7558</v>
      </c>
      <c r="F11" s="120">
        <v>14944</v>
      </c>
    </row>
    <row r="12" spans="1:6" ht="14.25">
      <c r="A12" s="354" t="s">
        <v>659</v>
      </c>
      <c r="B12" s="352"/>
      <c r="C12" s="142">
        <f>SUM(C13:C16)</f>
        <v>1211077</v>
      </c>
      <c r="D12" s="141">
        <f>SUM(D13:D16)</f>
        <v>1305512</v>
      </c>
      <c r="E12" s="142">
        <f>SUM(E13:E16)</f>
        <v>373996</v>
      </c>
      <c r="F12" s="141">
        <f>SUM(F13:F16)</f>
        <v>445269</v>
      </c>
    </row>
    <row r="13" spans="1:6" ht="14.25">
      <c r="A13" s="354" t="s">
        <v>658</v>
      </c>
      <c r="B13" s="352"/>
      <c r="C13" s="121">
        <v>903</v>
      </c>
      <c r="D13" s="120">
        <v>2760</v>
      </c>
      <c r="E13" s="121">
        <v>209</v>
      </c>
      <c r="F13" s="120">
        <v>1085</v>
      </c>
    </row>
    <row r="14" spans="1:6" ht="14.25">
      <c r="A14" s="354" t="s">
        <v>657</v>
      </c>
      <c r="B14" s="352"/>
      <c r="C14" s="121">
        <v>0</v>
      </c>
      <c r="D14" s="120">
        <v>0</v>
      </c>
      <c r="E14" s="121">
        <v>0</v>
      </c>
      <c r="F14" s="120">
        <v>0</v>
      </c>
    </row>
    <row r="15" spans="1:6" ht="14.25">
      <c r="A15" s="354" t="s">
        <v>656</v>
      </c>
      <c r="B15" s="352"/>
      <c r="C15" s="121">
        <v>939227</v>
      </c>
      <c r="D15" s="120">
        <v>951748</v>
      </c>
      <c r="E15" s="121">
        <v>275988</v>
      </c>
      <c r="F15" s="120">
        <v>330084</v>
      </c>
    </row>
    <row r="16" spans="1:6" ht="14.25">
      <c r="A16" s="354" t="s">
        <v>655</v>
      </c>
      <c r="B16" s="352"/>
      <c r="C16" s="121">
        <v>270947</v>
      </c>
      <c r="D16" s="120">
        <v>351004</v>
      </c>
      <c r="E16" s="121">
        <v>97799</v>
      </c>
      <c r="F16" s="120">
        <v>114100</v>
      </c>
    </row>
    <row r="17" spans="1:6" ht="14.25">
      <c r="A17" s="354" t="s">
        <v>654</v>
      </c>
      <c r="B17" s="352"/>
      <c r="C17" s="121">
        <v>0</v>
      </c>
      <c r="D17" s="120">
        <v>0</v>
      </c>
      <c r="E17" s="121">
        <v>0</v>
      </c>
      <c r="F17" s="120">
        <v>0</v>
      </c>
    </row>
    <row r="18" spans="1:6" ht="14.25">
      <c r="A18" s="356" t="s">
        <v>653</v>
      </c>
      <c r="B18" s="344"/>
      <c r="C18" s="121">
        <v>30276</v>
      </c>
      <c r="D18" s="120">
        <v>16877</v>
      </c>
      <c r="E18" s="121">
        <v>1300</v>
      </c>
      <c r="F18" s="120">
        <v>1806</v>
      </c>
    </row>
    <row r="19" spans="1:6" s="114" customFormat="1" ht="15">
      <c r="A19" s="355" t="s">
        <v>652</v>
      </c>
      <c r="B19" s="344" t="s">
        <v>80</v>
      </c>
      <c r="C19" s="116">
        <f>SUM(C20:C24)</f>
        <v>2392772</v>
      </c>
      <c r="D19" s="115">
        <f>SUM(D20:D24)</f>
        <v>2583517</v>
      </c>
      <c r="E19" s="116">
        <f>SUM(E20:E24)</f>
        <v>787901</v>
      </c>
      <c r="F19" s="115">
        <f>SUM(F20:F24)</f>
        <v>809825</v>
      </c>
    </row>
    <row r="20" spans="1:6" ht="14.25">
      <c r="A20" s="354" t="s">
        <v>651</v>
      </c>
      <c r="B20" s="352"/>
      <c r="C20" s="121">
        <v>1998429</v>
      </c>
      <c r="D20" s="120">
        <v>2283446</v>
      </c>
      <c r="E20" s="121">
        <v>674714</v>
      </c>
      <c r="F20" s="120">
        <v>719637</v>
      </c>
    </row>
    <row r="21" spans="1:6" ht="14.25">
      <c r="A21" s="356" t="s">
        <v>650</v>
      </c>
      <c r="B21" s="344"/>
      <c r="C21" s="144">
        <v>63846</v>
      </c>
      <c r="D21" s="143">
        <v>122564</v>
      </c>
      <c r="E21" s="144">
        <v>22771</v>
      </c>
      <c r="F21" s="143">
        <v>27990</v>
      </c>
    </row>
    <row r="22" spans="1:6" ht="14.25">
      <c r="A22" s="356" t="s">
        <v>649</v>
      </c>
      <c r="B22" s="344"/>
      <c r="C22" s="121">
        <v>283378</v>
      </c>
      <c r="D22" s="120">
        <v>156218</v>
      </c>
      <c r="E22" s="121">
        <v>81321</v>
      </c>
      <c r="F22" s="120">
        <v>59969</v>
      </c>
    </row>
    <row r="23" spans="1:6" ht="14.25">
      <c r="A23" s="354" t="s">
        <v>648</v>
      </c>
      <c r="B23" s="352"/>
      <c r="C23" s="121">
        <v>0</v>
      </c>
      <c r="D23" s="120">
        <v>0</v>
      </c>
      <c r="E23" s="121">
        <v>0</v>
      </c>
      <c r="F23" s="120">
        <v>0</v>
      </c>
    </row>
    <row r="24" spans="1:6" ht="14.25">
      <c r="A24" s="356" t="s">
        <v>647</v>
      </c>
      <c r="B24" s="344"/>
      <c r="C24" s="121">
        <v>47119</v>
      </c>
      <c r="D24" s="120">
        <v>21289</v>
      </c>
      <c r="E24" s="121">
        <v>9095</v>
      </c>
      <c r="F24" s="120">
        <v>2229</v>
      </c>
    </row>
    <row r="25" spans="1:6" s="114" customFormat="1" ht="15">
      <c r="A25" s="345" t="s">
        <v>646</v>
      </c>
      <c r="B25" s="352"/>
      <c r="C25" s="116">
        <f>C7-C19</f>
        <v>2023883</v>
      </c>
      <c r="D25" s="115">
        <f>D7-D19</f>
        <v>2312716</v>
      </c>
      <c r="E25" s="116">
        <f>E7-E19</f>
        <v>639301</v>
      </c>
      <c r="F25" s="115">
        <f>F7-F19</f>
        <v>781802</v>
      </c>
    </row>
    <row r="26" spans="1:6" s="114" customFormat="1" ht="15">
      <c r="A26" s="355" t="s">
        <v>645</v>
      </c>
      <c r="B26" s="352"/>
      <c r="C26" s="116">
        <f>C27-C30</f>
        <v>308744</v>
      </c>
      <c r="D26" s="115">
        <f>D27-D30</f>
        <v>345533</v>
      </c>
      <c r="E26" s="116">
        <f>E27-E30</f>
        <v>94709</v>
      </c>
      <c r="F26" s="115">
        <f>F27-F30</f>
        <v>126772</v>
      </c>
    </row>
    <row r="27" spans="1:6" ht="14.25">
      <c r="A27" s="354" t="s">
        <v>644</v>
      </c>
      <c r="B27" s="352"/>
      <c r="C27" s="142">
        <f>SUM(C28:C29)</f>
        <v>395415</v>
      </c>
      <c r="D27" s="141">
        <f>SUM(D28:D29)</f>
        <v>447077</v>
      </c>
      <c r="E27" s="142">
        <f>SUM(E28:E29)</f>
        <v>128859</v>
      </c>
      <c r="F27" s="141">
        <f>SUM(F28:F29)</f>
        <v>155960</v>
      </c>
    </row>
    <row r="28" spans="1:6" ht="14.25">
      <c r="A28" s="354" t="s">
        <v>643</v>
      </c>
      <c r="B28" s="352"/>
      <c r="C28" s="121">
        <v>46914</v>
      </c>
      <c r="D28" s="120">
        <v>56775</v>
      </c>
      <c r="E28" s="121">
        <v>15398</v>
      </c>
      <c r="F28" s="120">
        <v>20147</v>
      </c>
    </row>
    <row r="29" spans="1:6" ht="14.25">
      <c r="A29" s="354" t="s">
        <v>642</v>
      </c>
      <c r="B29" s="352"/>
      <c r="C29" s="121">
        <v>348501</v>
      </c>
      <c r="D29" s="120">
        <v>390302</v>
      </c>
      <c r="E29" s="121">
        <v>113461</v>
      </c>
      <c r="F29" s="120">
        <v>135813</v>
      </c>
    </row>
    <row r="30" spans="1:6" ht="14.25">
      <c r="A30" s="354" t="s">
        <v>641</v>
      </c>
      <c r="B30" s="352"/>
      <c r="C30" s="142">
        <f>SUM(C31:C32)</f>
        <v>86671</v>
      </c>
      <c r="D30" s="141">
        <f>SUM(D31:D32)</f>
        <v>101544</v>
      </c>
      <c r="E30" s="142">
        <f>SUM(E31:E32)</f>
        <v>34150</v>
      </c>
      <c r="F30" s="141">
        <f>SUM(F31:F32)</f>
        <v>29188</v>
      </c>
    </row>
    <row r="31" spans="1:6" ht="14.25">
      <c r="A31" s="356" t="s">
        <v>640</v>
      </c>
      <c r="B31" s="352"/>
      <c r="C31" s="121">
        <v>12</v>
      </c>
      <c r="D31" s="120">
        <v>13</v>
      </c>
      <c r="E31" s="121">
        <v>7</v>
      </c>
      <c r="F31" s="120">
        <v>3</v>
      </c>
    </row>
    <row r="32" spans="1:6" ht="14.25">
      <c r="A32" s="354" t="s">
        <v>639</v>
      </c>
      <c r="B32" s="352"/>
      <c r="C32" s="121">
        <v>86659</v>
      </c>
      <c r="D32" s="120">
        <v>101531</v>
      </c>
      <c r="E32" s="121">
        <v>34143</v>
      </c>
      <c r="F32" s="120">
        <v>29185</v>
      </c>
    </row>
    <row r="33" spans="1:6" s="114" customFormat="1" ht="15">
      <c r="A33" s="355" t="s">
        <v>638</v>
      </c>
      <c r="B33" s="344" t="s">
        <v>68</v>
      </c>
      <c r="C33" s="132">
        <v>35125</v>
      </c>
      <c r="D33" s="131">
        <v>24265</v>
      </c>
      <c r="E33" s="132">
        <v>23</v>
      </c>
      <c r="F33" s="131">
        <v>0</v>
      </c>
    </row>
    <row r="34" spans="1:6" s="114" customFormat="1" ht="15">
      <c r="A34" s="345" t="s">
        <v>637</v>
      </c>
      <c r="B34" s="344" t="s">
        <v>62</v>
      </c>
      <c r="C34" s="116">
        <f>+C35+C36+C37</f>
        <v>159846</v>
      </c>
      <c r="D34" s="123">
        <f>+D35+D36+D37</f>
        <v>148382</v>
      </c>
      <c r="E34" s="123">
        <f>+E35+E36+E37</f>
        <v>28665</v>
      </c>
      <c r="F34" s="123">
        <f>+F35+F36+F37</f>
        <v>86298</v>
      </c>
    </row>
    <row r="35" spans="1:6" ht="14.25">
      <c r="A35" s="353" t="s">
        <v>636</v>
      </c>
      <c r="B35" s="352"/>
      <c r="C35" s="121">
        <v>201367</v>
      </c>
      <c r="D35" s="137">
        <v>82247</v>
      </c>
      <c r="E35" s="138">
        <v>46069</v>
      </c>
      <c r="F35" s="137">
        <v>51678</v>
      </c>
    </row>
    <row r="36" spans="1:6" ht="14.25">
      <c r="A36" s="354" t="s">
        <v>635</v>
      </c>
      <c r="B36" s="352"/>
      <c r="C36" s="121">
        <v>-49836</v>
      </c>
      <c r="D36" s="137">
        <v>14020</v>
      </c>
      <c r="E36" s="138">
        <v>-34491</v>
      </c>
      <c r="F36" s="137">
        <v>2044</v>
      </c>
    </row>
    <row r="37" spans="1:6" ht="14.25">
      <c r="A37" s="353" t="s">
        <v>634</v>
      </c>
      <c r="B37" s="352"/>
      <c r="C37" s="121">
        <v>8315</v>
      </c>
      <c r="D37" s="137">
        <v>52115</v>
      </c>
      <c r="E37" s="138">
        <v>17087</v>
      </c>
      <c r="F37" s="137">
        <v>32576</v>
      </c>
    </row>
    <row r="38" spans="1:6" s="114" customFormat="1" ht="15">
      <c r="A38" s="345" t="s">
        <v>633</v>
      </c>
      <c r="B38" s="344" t="s">
        <v>57</v>
      </c>
      <c r="C38" s="132">
        <v>397584</v>
      </c>
      <c r="D38" s="131">
        <v>171762</v>
      </c>
      <c r="E38" s="132">
        <v>142326</v>
      </c>
      <c r="F38" s="131">
        <v>86114</v>
      </c>
    </row>
    <row r="39" spans="1:6" s="114" customFormat="1" ht="15">
      <c r="A39" s="345" t="s">
        <v>632</v>
      </c>
      <c r="B39" s="352"/>
      <c r="C39" s="28">
        <f>C25+C26+C33+C34+C38</f>
        <v>2925182</v>
      </c>
      <c r="D39" s="136">
        <f>D25+D26+D33+D34+D38</f>
        <v>3002658</v>
      </c>
      <c r="E39" s="28">
        <f>E25+E26+E33+E34+E38</f>
        <v>905024</v>
      </c>
      <c r="F39" s="136">
        <f>F25+F26+F33+F34+F38</f>
        <v>1080986</v>
      </c>
    </row>
    <row r="40" spans="1:6" s="114" customFormat="1" ht="15">
      <c r="A40" s="345" t="s">
        <v>631</v>
      </c>
      <c r="B40" s="344" t="s">
        <v>48</v>
      </c>
      <c r="C40" s="132">
        <v>740440</v>
      </c>
      <c r="D40" s="131">
        <v>735617</v>
      </c>
      <c r="E40" s="132">
        <v>192926</v>
      </c>
      <c r="F40" s="131">
        <v>291073</v>
      </c>
    </row>
    <row r="41" spans="1:6" s="114" customFormat="1" ht="15">
      <c r="A41" s="345" t="s">
        <v>630</v>
      </c>
      <c r="B41" s="344" t="s">
        <v>44</v>
      </c>
      <c r="C41" s="132">
        <v>1221884</v>
      </c>
      <c r="D41" s="131">
        <v>1125178</v>
      </c>
      <c r="E41" s="132">
        <v>424736</v>
      </c>
      <c r="F41" s="131">
        <v>372878</v>
      </c>
    </row>
    <row r="42" spans="1:6" s="114" customFormat="1" ht="15">
      <c r="A42" s="345" t="s">
        <v>629</v>
      </c>
      <c r="B42" s="352"/>
      <c r="C42" s="116">
        <f>C39-C40-C41</f>
        <v>962858</v>
      </c>
      <c r="D42" s="115">
        <f>D39-D40-D41</f>
        <v>1141863</v>
      </c>
      <c r="E42" s="116">
        <f>E39-E40-E41</f>
        <v>287362</v>
      </c>
      <c r="F42" s="115">
        <f>F39-F40-F41</f>
        <v>417035</v>
      </c>
    </row>
    <row r="43" spans="1:6" s="114" customFormat="1" ht="30">
      <c r="A43" s="351" t="s">
        <v>628</v>
      </c>
      <c r="B43" s="344"/>
      <c r="C43" s="132">
        <v>0</v>
      </c>
      <c r="D43" s="131">
        <v>0</v>
      </c>
      <c r="E43" s="132">
        <v>0</v>
      </c>
      <c r="F43" s="131">
        <v>0</v>
      </c>
    </row>
    <row r="44" spans="1:8" s="114" customFormat="1" ht="30">
      <c r="A44" s="351" t="s">
        <v>627</v>
      </c>
      <c r="B44" s="344"/>
      <c r="C44" s="128">
        <v>0</v>
      </c>
      <c r="D44" s="127">
        <v>0</v>
      </c>
      <c r="E44" s="128">
        <v>0</v>
      </c>
      <c r="F44" s="127">
        <v>0</v>
      </c>
      <c r="G44" s="350"/>
      <c r="H44" s="350"/>
    </row>
    <row r="45" spans="1:8" s="114" customFormat="1" ht="15">
      <c r="A45" s="345" t="s">
        <v>626</v>
      </c>
      <c r="B45" s="344"/>
      <c r="C45" s="128">
        <v>0</v>
      </c>
      <c r="D45" s="127">
        <v>0</v>
      </c>
      <c r="E45" s="128">
        <v>0</v>
      </c>
      <c r="F45" s="127">
        <v>0</v>
      </c>
      <c r="G45" s="350"/>
      <c r="H45" s="350"/>
    </row>
    <row r="46" spans="1:6" s="114" customFormat="1" ht="15">
      <c r="A46" s="345" t="s">
        <v>625</v>
      </c>
      <c r="B46" s="344" t="s">
        <v>38</v>
      </c>
      <c r="C46" s="116">
        <f>C42+C43+C44+C45</f>
        <v>962858</v>
      </c>
      <c r="D46" s="123">
        <f>D42+D43+D44+D45</f>
        <v>1141863</v>
      </c>
      <c r="E46" s="116">
        <f>E42+E43+E44+E45</f>
        <v>287362</v>
      </c>
      <c r="F46" s="123">
        <f>F42+F43+F44+F45</f>
        <v>417035</v>
      </c>
    </row>
    <row r="47" spans="1:6" s="114" customFormat="1" ht="15">
      <c r="A47" s="345" t="s">
        <v>624</v>
      </c>
      <c r="B47" s="344" t="s">
        <v>34</v>
      </c>
      <c r="C47" s="116">
        <f>SUM(C48:C49)</f>
        <v>-198314</v>
      </c>
      <c r="D47" s="123">
        <f>SUM(D48:D49)</f>
        <v>-201568</v>
      </c>
      <c r="E47" s="126">
        <f>SUM(E48:E49)</f>
        <v>-62505</v>
      </c>
      <c r="F47" s="123">
        <f>SUM(F48:F49)</f>
        <v>-71782</v>
      </c>
    </row>
    <row r="48" spans="1:6" s="114" customFormat="1" ht="15">
      <c r="A48" s="346" t="s">
        <v>623</v>
      </c>
      <c r="B48" s="344"/>
      <c r="C48" s="121">
        <v>-200141</v>
      </c>
      <c r="D48" s="120">
        <v>-229705</v>
      </c>
      <c r="E48" s="121">
        <v>-68787</v>
      </c>
      <c r="F48" s="120">
        <v>-84529</v>
      </c>
    </row>
    <row r="49" spans="1:6" s="114" customFormat="1" ht="15">
      <c r="A49" s="346" t="s">
        <v>622</v>
      </c>
      <c r="B49" s="344"/>
      <c r="C49" s="121">
        <v>1827</v>
      </c>
      <c r="D49" s="120">
        <v>28137</v>
      </c>
      <c r="E49" s="121">
        <v>6282</v>
      </c>
      <c r="F49" s="120">
        <v>12747</v>
      </c>
    </row>
    <row r="50" spans="1:6" s="114" customFormat="1" ht="15">
      <c r="A50" s="345" t="s">
        <v>621</v>
      </c>
      <c r="B50" s="344" t="s">
        <v>28</v>
      </c>
      <c r="C50" s="28">
        <f>C46+C47</f>
        <v>764544</v>
      </c>
      <c r="D50" s="136">
        <f>D46+D47</f>
        <v>940295</v>
      </c>
      <c r="E50" s="349">
        <f>E46+E47</f>
        <v>224857</v>
      </c>
      <c r="F50" s="348">
        <f>F46+F47</f>
        <v>345253</v>
      </c>
    </row>
    <row r="51" spans="1:6" s="114" customFormat="1" ht="15">
      <c r="A51" s="345" t="s">
        <v>620</v>
      </c>
      <c r="B51" s="344"/>
      <c r="C51" s="116">
        <f>SUM(C52:C54)</f>
        <v>0</v>
      </c>
      <c r="D51" s="123">
        <f>SUM(D52:D54)</f>
        <v>0</v>
      </c>
      <c r="E51" s="126">
        <f>SUM(E52:E54)</f>
        <v>0</v>
      </c>
      <c r="F51" s="123">
        <f>SUM(F52:F54)</f>
        <v>0</v>
      </c>
    </row>
    <row r="52" spans="1:6" ht="14.25">
      <c r="A52" s="346" t="s">
        <v>619</v>
      </c>
      <c r="B52" s="344"/>
      <c r="C52" s="121">
        <v>0</v>
      </c>
      <c r="D52" s="120">
        <v>0</v>
      </c>
      <c r="E52" s="121">
        <v>0</v>
      </c>
      <c r="F52" s="120">
        <v>0</v>
      </c>
    </row>
    <row r="53" spans="1:6" ht="28.5">
      <c r="A53" s="347" t="s">
        <v>618</v>
      </c>
      <c r="B53" s="344"/>
      <c r="C53" s="121">
        <v>0</v>
      </c>
      <c r="D53" s="120">
        <v>0</v>
      </c>
      <c r="E53" s="121">
        <v>0</v>
      </c>
      <c r="F53" s="120">
        <v>0</v>
      </c>
    </row>
    <row r="54" spans="1:6" ht="14.25">
      <c r="A54" s="346" t="s">
        <v>617</v>
      </c>
      <c r="B54" s="344"/>
      <c r="C54" s="121">
        <v>0</v>
      </c>
      <c r="D54" s="120">
        <v>0</v>
      </c>
      <c r="E54" s="121">
        <v>0</v>
      </c>
      <c r="F54" s="120">
        <v>0</v>
      </c>
    </row>
    <row r="55" spans="1:6" s="114" customFormat="1" ht="15">
      <c r="A55" s="345" t="s">
        <v>616</v>
      </c>
      <c r="B55" s="344"/>
      <c r="C55" s="116">
        <f>SUM(C56:C58)</f>
        <v>0</v>
      </c>
      <c r="D55" s="123">
        <f>SUM(D56:D58)</f>
        <v>0</v>
      </c>
      <c r="E55" s="126">
        <f>SUM(E56:E58)</f>
        <v>0</v>
      </c>
      <c r="F55" s="123">
        <f>SUM(F56:F58)</f>
        <v>0</v>
      </c>
    </row>
    <row r="56" spans="1:6" ht="14.25">
      <c r="A56" s="346" t="s">
        <v>615</v>
      </c>
      <c r="B56" s="344"/>
      <c r="C56" s="121">
        <v>0</v>
      </c>
      <c r="D56" s="120">
        <v>0</v>
      </c>
      <c r="E56" s="121">
        <v>0</v>
      </c>
      <c r="F56" s="120">
        <v>0</v>
      </c>
    </row>
    <row r="57" spans="1:6" ht="28.5">
      <c r="A57" s="347" t="s">
        <v>614</v>
      </c>
      <c r="B57" s="344"/>
      <c r="C57" s="121">
        <v>0</v>
      </c>
      <c r="D57" s="120">
        <v>0</v>
      </c>
      <c r="E57" s="121">
        <v>0</v>
      </c>
      <c r="F57" s="120">
        <v>0</v>
      </c>
    </row>
    <row r="58" spans="1:6" ht="14.25">
      <c r="A58" s="346" t="s">
        <v>613</v>
      </c>
      <c r="B58" s="344"/>
      <c r="C58" s="121">
        <v>0</v>
      </c>
      <c r="D58" s="120">
        <v>0</v>
      </c>
      <c r="E58" s="121">
        <v>0</v>
      </c>
      <c r="F58" s="120">
        <v>0</v>
      </c>
    </row>
    <row r="59" spans="1:6" s="114" customFormat="1" ht="15">
      <c r="A59" s="345" t="s">
        <v>612</v>
      </c>
      <c r="B59" s="344" t="s">
        <v>38</v>
      </c>
      <c r="C59" s="116">
        <f>C51-C55</f>
        <v>0</v>
      </c>
      <c r="D59" s="115">
        <f>D51-D55</f>
        <v>0</v>
      </c>
      <c r="E59" s="116">
        <f>E51-E55</f>
        <v>0</v>
      </c>
      <c r="F59" s="115">
        <f>F51-F55</f>
        <v>0</v>
      </c>
    </row>
    <row r="60" spans="1:6" s="114" customFormat="1" ht="15">
      <c r="A60" s="345" t="s">
        <v>611</v>
      </c>
      <c r="B60" s="344" t="s">
        <v>34</v>
      </c>
      <c r="C60" s="116">
        <f>SUM(C61:C62)</f>
        <v>0</v>
      </c>
      <c r="D60" s="115">
        <f>SUM(D61:D62)</f>
        <v>0</v>
      </c>
      <c r="E60" s="116">
        <f>SUM(E61:E62)</f>
        <v>0</v>
      </c>
      <c r="F60" s="115">
        <f>SUM(F61:F62)</f>
        <v>0</v>
      </c>
    </row>
    <row r="61" spans="1:6" s="114" customFormat="1" ht="15">
      <c r="A61" s="346" t="s">
        <v>610</v>
      </c>
      <c r="B61" s="344"/>
      <c r="C61" s="121">
        <v>0</v>
      </c>
      <c r="D61" s="120">
        <v>0</v>
      </c>
      <c r="E61" s="121">
        <v>0</v>
      </c>
      <c r="F61" s="120">
        <v>0</v>
      </c>
    </row>
    <row r="62" spans="1:6" s="114" customFormat="1" ht="15">
      <c r="A62" s="346" t="s">
        <v>609</v>
      </c>
      <c r="B62" s="344"/>
      <c r="C62" s="121">
        <v>0</v>
      </c>
      <c r="D62" s="120">
        <v>0</v>
      </c>
      <c r="E62" s="121">
        <v>0</v>
      </c>
      <c r="F62" s="120">
        <v>0</v>
      </c>
    </row>
    <row r="63" spans="1:6" s="114" customFormat="1" ht="15">
      <c r="A63" s="345" t="s">
        <v>608</v>
      </c>
      <c r="B63" s="344" t="s">
        <v>28</v>
      </c>
      <c r="C63" s="116">
        <f>C59+C60</f>
        <v>0</v>
      </c>
      <c r="D63" s="115">
        <f>D59+D60</f>
        <v>0</v>
      </c>
      <c r="E63" s="116">
        <f>E59+E60</f>
        <v>0</v>
      </c>
      <c r="F63" s="115">
        <f>F59+F60</f>
        <v>0</v>
      </c>
    </row>
    <row r="64" spans="1:6" s="114" customFormat="1" ht="15">
      <c r="A64" s="345" t="s">
        <v>607</v>
      </c>
      <c r="B64" s="344" t="s">
        <v>22</v>
      </c>
      <c r="C64" s="116">
        <f>C50+C63</f>
        <v>764544</v>
      </c>
      <c r="D64" s="115">
        <f>D50+D63</f>
        <v>940295</v>
      </c>
      <c r="E64" s="116">
        <f>E50+E63</f>
        <v>224857</v>
      </c>
      <c r="F64" s="115">
        <f>F50+F63</f>
        <v>345253</v>
      </c>
    </row>
    <row r="65" spans="1:6" ht="22.5" customHeight="1">
      <c r="A65" s="343" t="s">
        <v>606</v>
      </c>
      <c r="B65" s="342"/>
      <c r="C65" s="109">
        <v>0.30582</v>
      </c>
      <c r="D65" s="108">
        <v>0.37612</v>
      </c>
      <c r="E65" s="109">
        <v>0.08994</v>
      </c>
      <c r="F65" s="109">
        <v>0.1381</v>
      </c>
    </row>
    <row r="66" ht="14.25">
      <c r="A66" s="341"/>
    </row>
    <row r="965" ht="14.25">
      <c r="A965" s="340"/>
    </row>
  </sheetData>
  <sheetProtection password="CF27" sheet="1" objects="1" scenarios="1"/>
  <mergeCells count="2">
    <mergeCell ref="C4:D4"/>
    <mergeCell ref="E4:F4"/>
  </mergeCells>
  <printOptions horizontalCentered="1" verticalCentered="1"/>
  <pageMargins left="0.7086614173228347" right="0.7086614173228347" top="0.71" bottom="0.58" header="0.35433070866141736" footer="0.31496062992125984"/>
  <pageSetup horizontalDpi="600" verticalDpi="600" orientation="portrait" paperSize="9" scale="51" r:id="rId3"/>
  <headerFooter alignWithMargins="0">
    <oddHeader>&amp;R&amp;"Times New Roman,Normal"&amp;12EK1-C</oddHeader>
    <oddFooter>&amp;C&amp;"Times New Roman,Normal"&amp;14 4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3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7.421875" style="101" customWidth="1"/>
    <col min="2" max="2" width="5.421875" style="101" customWidth="1"/>
    <col min="3" max="7" width="22.421875" style="101" customWidth="1"/>
    <col min="8" max="16384" width="9.140625" style="101" customWidth="1"/>
  </cols>
  <sheetData>
    <row r="1" spans="1:6" ht="19.5" customHeight="1">
      <c r="A1" s="173" t="str">
        <f>+assets!$A$1</f>
        <v>T.VAKIFLAR BANKASI T.A.O. BANK ONLY INCOME STATEMENT (FINANCIAL POSITION TABLE)</v>
      </c>
      <c r="B1" s="172"/>
      <c r="C1" s="171"/>
      <c r="D1" s="170"/>
      <c r="E1" s="169"/>
      <c r="F1" s="168"/>
    </row>
    <row r="2" spans="1:6" ht="15">
      <c r="A2" s="255"/>
      <c r="B2" s="256"/>
      <c r="C2" s="167"/>
      <c r="D2" s="166"/>
      <c r="E2" s="165"/>
      <c r="F2" s="164"/>
    </row>
    <row r="3" spans="1:6" ht="5.25" customHeight="1">
      <c r="A3" s="163"/>
      <c r="B3" s="162"/>
      <c r="C3" s="161"/>
      <c r="D3" s="160"/>
      <c r="E3" s="159"/>
      <c r="F3" s="158"/>
    </row>
    <row r="4" spans="1:6" ht="19.5" customHeight="1">
      <c r="A4" s="157"/>
      <c r="B4" s="156"/>
      <c r="C4" s="253" t="str">
        <f>+assets!C4</f>
        <v>THOUSAND TURKISH LIRA</v>
      </c>
      <c r="D4" s="254"/>
      <c r="E4" s="253" t="str">
        <f>+assets!C4</f>
        <v>THOUSAND TURKISH LIRA</v>
      </c>
      <c r="F4" s="259"/>
    </row>
    <row r="5" spans="1:6" ht="18">
      <c r="A5" s="95" t="s">
        <v>220</v>
      </c>
      <c r="B5" s="257" t="s">
        <v>87</v>
      </c>
      <c r="C5" s="155" t="s">
        <v>90</v>
      </c>
      <c r="D5" s="154" t="s">
        <v>89</v>
      </c>
      <c r="E5" s="153" t="s">
        <v>90</v>
      </c>
      <c r="F5" s="152" t="s">
        <v>89</v>
      </c>
    </row>
    <row r="6" spans="1:6" ht="14.25">
      <c r="A6" s="151"/>
      <c r="B6" s="258"/>
      <c r="C6" s="150" t="str">
        <f>+'[1]gelir'!C6</f>
        <v>(01/01/2010-30/09/2010)</v>
      </c>
      <c r="D6" s="149" t="str">
        <f>+'[1]gelir'!D6</f>
        <v>(01/01/2009-30/09/2009)</v>
      </c>
      <c r="E6" s="148" t="str">
        <f>+'[1]gelir'!E6</f>
        <v>(01/07/2010-30/09/2010)</v>
      </c>
      <c r="F6" s="147" t="str">
        <f>+'[1]gelir'!F6</f>
        <v>(01/07/2009-30/09/2009)</v>
      </c>
    </row>
    <row r="7" spans="1:6" s="114" customFormat="1" ht="15">
      <c r="A7" s="134" t="s">
        <v>219</v>
      </c>
      <c r="B7" s="117" t="s">
        <v>82</v>
      </c>
      <c r="C7" s="116">
        <f>'[1]gelir'!C7</f>
        <v>4416655</v>
      </c>
      <c r="D7" s="115">
        <f>'[1]gelir'!D7</f>
        <v>4896233</v>
      </c>
      <c r="E7" s="116">
        <f>'[1]gelir'!E7</f>
        <v>1427202</v>
      </c>
      <c r="F7" s="115">
        <f>'[1]gelir'!F7</f>
        <v>1591627</v>
      </c>
    </row>
    <row r="8" spans="1:6" ht="14.25">
      <c r="A8" s="124" t="s">
        <v>218</v>
      </c>
      <c r="B8" s="135"/>
      <c r="C8" s="23">
        <f>'[1]gelir'!C8</f>
        <v>3046985</v>
      </c>
      <c r="D8" s="122">
        <f>'[1]gelir'!D8</f>
        <v>3411933</v>
      </c>
      <c r="E8" s="121">
        <f>'[1]gelir'!E8</f>
        <v>1020888</v>
      </c>
      <c r="F8" s="120">
        <f>'[1]gelir'!F8</f>
        <v>1101127</v>
      </c>
    </row>
    <row r="9" spans="1:6" ht="14.25">
      <c r="A9" s="124" t="s">
        <v>217</v>
      </c>
      <c r="B9" s="135"/>
      <c r="C9" s="23">
        <f>'[1]gelir'!C9</f>
        <v>65085</v>
      </c>
      <c r="D9" s="122">
        <f>'[1]gelir'!D9</f>
        <v>91703</v>
      </c>
      <c r="E9" s="121">
        <f>'[1]gelir'!E9</f>
        <v>21865</v>
      </c>
      <c r="F9" s="120">
        <f>'[1]gelir'!F9</f>
        <v>26615</v>
      </c>
    </row>
    <row r="10" spans="1:6" ht="14.25">
      <c r="A10" s="124" t="s">
        <v>216</v>
      </c>
      <c r="B10" s="135"/>
      <c r="C10" s="23">
        <f>'[1]gelir'!C10</f>
        <v>4653</v>
      </c>
      <c r="D10" s="122">
        <f>'[1]gelir'!D10</f>
        <v>8617</v>
      </c>
      <c r="E10" s="121">
        <f>'[1]gelir'!E10</f>
        <v>1595</v>
      </c>
      <c r="F10" s="120">
        <f>'[1]gelir'!F10</f>
        <v>1866</v>
      </c>
    </row>
    <row r="11" spans="1:6" ht="14.25">
      <c r="A11" s="140" t="s">
        <v>215</v>
      </c>
      <c r="B11" s="117"/>
      <c r="C11" s="23">
        <f>'[1]gelir'!C11</f>
        <v>58579</v>
      </c>
      <c r="D11" s="122">
        <f>'[1]gelir'!D11</f>
        <v>61591</v>
      </c>
      <c r="E11" s="121">
        <f>'[1]gelir'!E11</f>
        <v>7558</v>
      </c>
      <c r="F11" s="120">
        <f>'[1]gelir'!F11</f>
        <v>14944</v>
      </c>
    </row>
    <row r="12" spans="1:6" ht="14.25">
      <c r="A12" s="140" t="s">
        <v>214</v>
      </c>
      <c r="B12" s="135"/>
      <c r="C12" s="142">
        <f>'[1]gelir'!C12</f>
        <v>1211077</v>
      </c>
      <c r="D12" s="141">
        <f>'[1]gelir'!D12</f>
        <v>1305512</v>
      </c>
      <c r="E12" s="142">
        <f>'[1]gelir'!E12</f>
        <v>373996</v>
      </c>
      <c r="F12" s="141">
        <f>'[1]gelir'!F12</f>
        <v>445269</v>
      </c>
    </row>
    <row r="13" spans="1:6" ht="14.25">
      <c r="A13" s="140" t="s">
        <v>213</v>
      </c>
      <c r="B13" s="135"/>
      <c r="C13" s="23">
        <f>'[1]gelir'!C13</f>
        <v>903</v>
      </c>
      <c r="D13" s="122">
        <f>'[1]gelir'!D13</f>
        <v>2760</v>
      </c>
      <c r="E13" s="121">
        <f>'[1]gelir'!E13</f>
        <v>209</v>
      </c>
      <c r="F13" s="120">
        <f>'[1]gelir'!F13</f>
        <v>1085</v>
      </c>
    </row>
    <row r="14" spans="1:6" ht="14.25">
      <c r="A14" s="140" t="s">
        <v>212</v>
      </c>
      <c r="B14" s="135"/>
      <c r="C14" s="23">
        <f>'[1]gelir'!C14</f>
        <v>0</v>
      </c>
      <c r="D14" s="122">
        <f>'[1]gelir'!D14</f>
        <v>0</v>
      </c>
      <c r="E14" s="121">
        <f>'[1]gelir'!E14</f>
        <v>0</v>
      </c>
      <c r="F14" s="120">
        <f>'[1]gelir'!F14</f>
        <v>0</v>
      </c>
    </row>
    <row r="15" spans="1:6" ht="14.25">
      <c r="A15" s="140" t="s">
        <v>211</v>
      </c>
      <c r="B15" s="135"/>
      <c r="C15" s="23">
        <f>'[1]gelir'!C15</f>
        <v>939227</v>
      </c>
      <c r="D15" s="122">
        <f>'[1]gelir'!D15</f>
        <v>951748</v>
      </c>
      <c r="E15" s="121">
        <f>'[1]gelir'!E15</f>
        <v>275988</v>
      </c>
      <c r="F15" s="120">
        <f>'[1]gelir'!F15</f>
        <v>330084</v>
      </c>
    </row>
    <row r="16" spans="1:6" ht="14.25">
      <c r="A16" s="140" t="s">
        <v>210</v>
      </c>
      <c r="B16" s="135"/>
      <c r="C16" s="23">
        <f>'[1]gelir'!C16</f>
        <v>270947</v>
      </c>
      <c r="D16" s="122">
        <f>'[1]gelir'!D16</f>
        <v>351004</v>
      </c>
      <c r="E16" s="121">
        <f>'[1]gelir'!E16</f>
        <v>97799</v>
      </c>
      <c r="F16" s="120">
        <f>'[1]gelir'!F16</f>
        <v>114100</v>
      </c>
    </row>
    <row r="17" spans="1:6" ht="14.25">
      <c r="A17" s="124" t="s">
        <v>209</v>
      </c>
      <c r="B17" s="135"/>
      <c r="C17" s="23">
        <f>'[1]gelir'!C17</f>
        <v>0</v>
      </c>
      <c r="D17" s="122">
        <f>'[1]gelir'!D17</f>
        <v>0</v>
      </c>
      <c r="E17" s="121">
        <f>'[1]gelir'!E17</f>
        <v>0</v>
      </c>
      <c r="F17" s="120">
        <f>'[1]gelir'!F17</f>
        <v>0</v>
      </c>
    </row>
    <row r="18" spans="1:6" ht="14.25">
      <c r="A18" s="140" t="s">
        <v>208</v>
      </c>
      <c r="B18" s="117"/>
      <c r="C18" s="23">
        <f>'[1]gelir'!C18</f>
        <v>30276</v>
      </c>
      <c r="D18" s="122">
        <f>'[1]gelir'!D18</f>
        <v>16877</v>
      </c>
      <c r="E18" s="121">
        <f>'[1]gelir'!E18</f>
        <v>1300</v>
      </c>
      <c r="F18" s="120">
        <f>'[1]gelir'!F18</f>
        <v>1806</v>
      </c>
    </row>
    <row r="19" spans="1:6" s="114" customFormat="1" ht="15">
      <c r="A19" s="134" t="s">
        <v>207</v>
      </c>
      <c r="B19" s="117" t="s">
        <v>80</v>
      </c>
      <c r="C19" s="116">
        <f>'[1]gelir'!C19</f>
        <v>2392772</v>
      </c>
      <c r="D19" s="115">
        <f>'[1]gelir'!D19</f>
        <v>2583517</v>
      </c>
      <c r="E19" s="116">
        <f>'[1]gelir'!E19</f>
        <v>787901</v>
      </c>
      <c r="F19" s="115">
        <f>'[1]gelir'!F19</f>
        <v>809825</v>
      </c>
    </row>
    <row r="20" spans="1:6" ht="14.25">
      <c r="A20" s="124" t="s">
        <v>206</v>
      </c>
      <c r="B20" s="135"/>
      <c r="C20" s="23">
        <f>'[1]gelir'!C20</f>
        <v>1998429</v>
      </c>
      <c r="D20" s="122">
        <f>'[1]gelir'!D20</f>
        <v>2283446</v>
      </c>
      <c r="E20" s="121">
        <f>'[1]gelir'!E20</f>
        <v>674714</v>
      </c>
      <c r="F20" s="120">
        <f>'[1]gelir'!F20</f>
        <v>719637</v>
      </c>
    </row>
    <row r="21" spans="1:6" ht="14.25">
      <c r="A21" s="140" t="s">
        <v>205</v>
      </c>
      <c r="B21" s="117"/>
      <c r="C21" s="146">
        <f>'[1]gelir'!C21</f>
        <v>63846</v>
      </c>
      <c r="D21" s="145">
        <f>'[1]gelir'!D21</f>
        <v>122564</v>
      </c>
      <c r="E21" s="144">
        <f>'[1]gelir'!E21</f>
        <v>22771</v>
      </c>
      <c r="F21" s="143">
        <f>'[1]gelir'!F21</f>
        <v>27990</v>
      </c>
    </row>
    <row r="22" spans="1:6" ht="14.25">
      <c r="A22" s="140" t="s">
        <v>204</v>
      </c>
      <c r="B22" s="117"/>
      <c r="C22" s="23">
        <f>'[1]gelir'!C22</f>
        <v>283378</v>
      </c>
      <c r="D22" s="122">
        <f>'[1]gelir'!D22</f>
        <v>156218</v>
      </c>
      <c r="E22" s="121">
        <f>'[1]gelir'!E22</f>
        <v>81321</v>
      </c>
      <c r="F22" s="120">
        <f>'[1]gelir'!F22</f>
        <v>59969</v>
      </c>
    </row>
    <row r="23" spans="1:6" ht="14.25">
      <c r="A23" s="124" t="s">
        <v>203</v>
      </c>
      <c r="B23" s="135"/>
      <c r="C23" s="23">
        <f>'[1]gelir'!C23</f>
        <v>0</v>
      </c>
      <c r="D23" s="122">
        <f>'[1]gelir'!D23</f>
        <v>0</v>
      </c>
      <c r="E23" s="121">
        <f>'[1]gelir'!E23</f>
        <v>0</v>
      </c>
      <c r="F23" s="120">
        <f>'[1]gelir'!F23</f>
        <v>0</v>
      </c>
    </row>
    <row r="24" spans="1:6" ht="14.25">
      <c r="A24" s="140" t="s">
        <v>202</v>
      </c>
      <c r="B24" s="117"/>
      <c r="C24" s="23">
        <f>'[1]gelir'!C24</f>
        <v>47119</v>
      </c>
      <c r="D24" s="122">
        <f>'[1]gelir'!D24</f>
        <v>21289</v>
      </c>
      <c r="E24" s="121">
        <f>'[1]gelir'!E24</f>
        <v>9095</v>
      </c>
      <c r="F24" s="120">
        <f>'[1]gelir'!F24</f>
        <v>2229</v>
      </c>
    </row>
    <row r="25" spans="1:6" s="114" customFormat="1" ht="15">
      <c r="A25" s="134" t="s">
        <v>201</v>
      </c>
      <c r="B25" s="135"/>
      <c r="C25" s="116">
        <f>'[1]gelir'!C25</f>
        <v>2023883</v>
      </c>
      <c r="D25" s="115">
        <f>'[1]gelir'!D25</f>
        <v>2312716</v>
      </c>
      <c r="E25" s="116">
        <f>'[1]gelir'!E25</f>
        <v>639301</v>
      </c>
      <c r="F25" s="115">
        <f>'[1]gelir'!F25</f>
        <v>781802</v>
      </c>
    </row>
    <row r="26" spans="1:6" s="114" customFormat="1" ht="15">
      <c r="A26" s="134" t="s">
        <v>200</v>
      </c>
      <c r="B26" s="135"/>
      <c r="C26" s="116">
        <f>'[1]gelir'!C26</f>
        <v>308744</v>
      </c>
      <c r="D26" s="115">
        <f>'[1]gelir'!D26</f>
        <v>345533</v>
      </c>
      <c r="E26" s="116">
        <f>'[1]gelir'!E26</f>
        <v>94709</v>
      </c>
      <c r="F26" s="115">
        <f>'[1]gelir'!F26</f>
        <v>126772</v>
      </c>
    </row>
    <row r="27" spans="1:6" ht="14.25">
      <c r="A27" s="124" t="s">
        <v>199</v>
      </c>
      <c r="B27" s="135"/>
      <c r="C27" s="142">
        <f>'[1]gelir'!C27</f>
        <v>395415</v>
      </c>
      <c r="D27" s="141">
        <f>'[1]gelir'!D27</f>
        <v>447077</v>
      </c>
      <c r="E27" s="142">
        <f>'[1]gelir'!E27</f>
        <v>128859</v>
      </c>
      <c r="F27" s="141">
        <f>'[1]gelir'!F27</f>
        <v>155960</v>
      </c>
    </row>
    <row r="28" spans="1:6" ht="14.25">
      <c r="A28" s="124" t="s">
        <v>198</v>
      </c>
      <c r="B28" s="135"/>
      <c r="C28" s="23">
        <f>'[1]gelir'!C28</f>
        <v>46914</v>
      </c>
      <c r="D28" s="122">
        <f>'[1]gelir'!D28</f>
        <v>56775</v>
      </c>
      <c r="E28" s="121">
        <f>'[1]gelir'!E28</f>
        <v>15398</v>
      </c>
      <c r="F28" s="120">
        <f>'[1]gelir'!F28</f>
        <v>20147</v>
      </c>
    </row>
    <row r="29" spans="1:6" ht="14.25">
      <c r="A29" s="124" t="s">
        <v>197</v>
      </c>
      <c r="B29" s="135"/>
      <c r="C29" s="23">
        <f>'[1]gelir'!C29</f>
        <v>348501</v>
      </c>
      <c r="D29" s="122">
        <f>'[1]gelir'!D29</f>
        <v>390302</v>
      </c>
      <c r="E29" s="121">
        <f>'[1]gelir'!E29</f>
        <v>113461</v>
      </c>
      <c r="F29" s="120">
        <f>'[1]gelir'!F29</f>
        <v>135813</v>
      </c>
    </row>
    <row r="30" spans="1:6" ht="14.25">
      <c r="A30" s="124" t="s">
        <v>196</v>
      </c>
      <c r="B30" s="135"/>
      <c r="C30" s="142">
        <f>'[1]gelir'!C30</f>
        <v>86671</v>
      </c>
      <c r="D30" s="141">
        <f>'[1]gelir'!D30</f>
        <v>101544</v>
      </c>
      <c r="E30" s="142">
        <f>'[1]gelir'!E30</f>
        <v>34150</v>
      </c>
      <c r="F30" s="141">
        <f>'[1]gelir'!F30</f>
        <v>29188</v>
      </c>
    </row>
    <row r="31" spans="1:6" ht="14.25">
      <c r="A31" s="140" t="s">
        <v>195</v>
      </c>
      <c r="B31" s="135"/>
      <c r="C31" s="23">
        <f>'[1]gelir'!C31</f>
        <v>12</v>
      </c>
      <c r="D31" s="122">
        <f>'[1]gelir'!D31</f>
        <v>13</v>
      </c>
      <c r="E31" s="121">
        <f>'[1]gelir'!E31</f>
        <v>7</v>
      </c>
      <c r="F31" s="120">
        <f>'[1]gelir'!F31</f>
        <v>3</v>
      </c>
    </row>
    <row r="32" spans="1:6" ht="14.25">
      <c r="A32" s="124" t="s">
        <v>194</v>
      </c>
      <c r="B32" s="135"/>
      <c r="C32" s="23">
        <f>'[1]gelir'!C32</f>
        <v>86659</v>
      </c>
      <c r="D32" s="122">
        <f>'[1]gelir'!D32</f>
        <v>101531</v>
      </c>
      <c r="E32" s="121">
        <f>'[1]gelir'!E32</f>
        <v>34143</v>
      </c>
      <c r="F32" s="120">
        <f>'[1]gelir'!F32</f>
        <v>29185</v>
      </c>
    </row>
    <row r="33" spans="1:6" s="114" customFormat="1" ht="15">
      <c r="A33" s="134" t="s">
        <v>193</v>
      </c>
      <c r="B33" s="117" t="s">
        <v>68</v>
      </c>
      <c r="C33" s="19">
        <f>'[1]gelir'!C33</f>
        <v>35125</v>
      </c>
      <c r="D33" s="133">
        <f>'[1]gelir'!D33</f>
        <v>24265</v>
      </c>
      <c r="E33" s="132">
        <f>'[1]gelir'!E33</f>
        <v>23</v>
      </c>
      <c r="F33" s="131">
        <f>'[1]gelir'!F33</f>
        <v>0</v>
      </c>
    </row>
    <row r="34" spans="1:6" s="114" customFormat="1" ht="15">
      <c r="A34" s="134" t="s">
        <v>192</v>
      </c>
      <c r="B34" s="117" t="s">
        <v>62</v>
      </c>
      <c r="C34" s="116">
        <f>'[1]gelir'!C34</f>
        <v>159846</v>
      </c>
      <c r="D34" s="123">
        <f>'[1]gelir'!D34</f>
        <v>148382</v>
      </c>
      <c r="E34" s="126">
        <f>'[1]gelir'!E34</f>
        <v>28665</v>
      </c>
      <c r="F34" s="123">
        <f>'[1]gelir'!F34</f>
        <v>86298</v>
      </c>
    </row>
    <row r="35" spans="1:6" ht="14.25">
      <c r="A35" s="124" t="s">
        <v>191</v>
      </c>
      <c r="B35" s="135"/>
      <c r="C35" s="23">
        <f>'[1]gelir'!C35</f>
        <v>201367</v>
      </c>
      <c r="D35" s="139">
        <f>'[1]gelir'!D35</f>
        <v>82247</v>
      </c>
      <c r="E35" s="138">
        <f>'[1]gelir'!E35</f>
        <v>46069</v>
      </c>
      <c r="F35" s="137">
        <f>'[1]gelir'!F35</f>
        <v>51678</v>
      </c>
    </row>
    <row r="36" spans="1:6" ht="14.25">
      <c r="A36" s="124" t="s">
        <v>190</v>
      </c>
      <c r="B36" s="135"/>
      <c r="C36" s="23">
        <f>'[1]gelir'!C36</f>
        <v>-49836</v>
      </c>
      <c r="D36" s="139">
        <f>'[1]gelir'!D36</f>
        <v>14020</v>
      </c>
      <c r="E36" s="138">
        <f>'[1]gelir'!E36</f>
        <v>-34491</v>
      </c>
      <c r="F36" s="137">
        <f>'[1]gelir'!F36</f>
        <v>2044</v>
      </c>
    </row>
    <row r="37" spans="1:6" ht="14.25">
      <c r="A37" s="124" t="s">
        <v>189</v>
      </c>
      <c r="B37" s="135"/>
      <c r="C37" s="23">
        <f>'[1]gelir'!C37</f>
        <v>8315</v>
      </c>
      <c r="D37" s="139">
        <f>'[1]gelir'!D37</f>
        <v>52115</v>
      </c>
      <c r="E37" s="138">
        <f>'[1]gelir'!E37</f>
        <v>17087</v>
      </c>
      <c r="F37" s="137">
        <f>'[1]gelir'!F37</f>
        <v>32576</v>
      </c>
    </row>
    <row r="38" spans="1:6" s="114" customFormat="1" ht="15">
      <c r="A38" s="118" t="s">
        <v>188</v>
      </c>
      <c r="B38" s="117" t="s">
        <v>57</v>
      </c>
      <c r="C38" s="19">
        <f>'[1]gelir'!C38</f>
        <v>397584</v>
      </c>
      <c r="D38" s="133">
        <f>'[1]gelir'!D38</f>
        <v>171762</v>
      </c>
      <c r="E38" s="132">
        <f>'[1]gelir'!E38</f>
        <v>142326</v>
      </c>
      <c r="F38" s="131">
        <f>'[1]gelir'!F38</f>
        <v>86114</v>
      </c>
    </row>
    <row r="39" spans="1:6" s="114" customFormat="1" ht="15">
      <c r="A39" s="118" t="s">
        <v>187</v>
      </c>
      <c r="B39" s="135"/>
      <c r="C39" s="28">
        <f>'[1]gelir'!C39</f>
        <v>2925182</v>
      </c>
      <c r="D39" s="136">
        <f>'[1]gelir'!D39</f>
        <v>3002658</v>
      </c>
      <c r="E39" s="28">
        <f>'[1]gelir'!E39</f>
        <v>905024</v>
      </c>
      <c r="F39" s="136">
        <f>'[1]gelir'!F39</f>
        <v>1080986</v>
      </c>
    </row>
    <row r="40" spans="1:6" s="114" customFormat="1" ht="15">
      <c r="A40" s="134" t="s">
        <v>186</v>
      </c>
      <c r="B40" s="117" t="s">
        <v>48</v>
      </c>
      <c r="C40" s="19">
        <f>'[1]gelir'!C40</f>
        <v>740440</v>
      </c>
      <c r="D40" s="133">
        <f>'[1]gelir'!D40</f>
        <v>735617</v>
      </c>
      <c r="E40" s="132">
        <f>'[1]gelir'!E40</f>
        <v>192926</v>
      </c>
      <c r="F40" s="131">
        <f>'[1]gelir'!F40</f>
        <v>291073</v>
      </c>
    </row>
    <row r="41" spans="1:6" s="114" customFormat="1" ht="15">
      <c r="A41" s="118" t="s">
        <v>185</v>
      </c>
      <c r="B41" s="117" t="s">
        <v>44</v>
      </c>
      <c r="C41" s="19">
        <f>'[1]gelir'!C41</f>
        <v>1221884</v>
      </c>
      <c r="D41" s="133">
        <f>'[1]gelir'!D41</f>
        <v>1125178</v>
      </c>
      <c r="E41" s="132">
        <f>'[1]gelir'!E41</f>
        <v>424736</v>
      </c>
      <c r="F41" s="131">
        <f>'[1]gelir'!F41</f>
        <v>372878</v>
      </c>
    </row>
    <row r="42" spans="1:6" s="114" customFormat="1" ht="15">
      <c r="A42" s="118" t="s">
        <v>184</v>
      </c>
      <c r="B42" s="135"/>
      <c r="C42" s="116">
        <f>'[1]gelir'!C42</f>
        <v>962858</v>
      </c>
      <c r="D42" s="115">
        <f>'[1]gelir'!D42</f>
        <v>1141863</v>
      </c>
      <c r="E42" s="116">
        <f>'[1]gelir'!E42</f>
        <v>287362</v>
      </c>
      <c r="F42" s="115">
        <f>'[1]gelir'!F42</f>
        <v>417035</v>
      </c>
    </row>
    <row r="43" spans="1:6" s="114" customFormat="1" ht="15">
      <c r="A43" s="134" t="s">
        <v>183</v>
      </c>
      <c r="B43" s="117"/>
      <c r="C43" s="19">
        <f>'[1]gelir'!C43</f>
        <v>0</v>
      </c>
      <c r="D43" s="133">
        <f>'[1]gelir'!D43</f>
        <v>0</v>
      </c>
      <c r="E43" s="132">
        <f>'[1]gelir'!E43</f>
        <v>0</v>
      </c>
      <c r="F43" s="131">
        <f>'[1]gelir'!F43</f>
        <v>0</v>
      </c>
    </row>
    <row r="44" spans="1:6" s="114" customFormat="1" ht="14.25" customHeight="1">
      <c r="A44" s="119" t="s">
        <v>182</v>
      </c>
      <c r="B44" s="117"/>
      <c r="C44" s="130">
        <f>'[1]gelir'!C44</f>
        <v>0</v>
      </c>
      <c r="D44" s="129">
        <f>'[1]gelir'!D44</f>
        <v>0</v>
      </c>
      <c r="E44" s="128">
        <f>'[1]gelir'!E44</f>
        <v>0</v>
      </c>
      <c r="F44" s="127">
        <f>'[1]gelir'!F44</f>
        <v>0</v>
      </c>
    </row>
    <row r="45" spans="1:6" s="114" customFormat="1" ht="15">
      <c r="A45" s="118" t="s">
        <v>181</v>
      </c>
      <c r="B45" s="117"/>
      <c r="C45" s="130">
        <f>'[1]gelir'!C45</f>
        <v>0</v>
      </c>
      <c r="D45" s="129">
        <f>'[1]gelir'!D45</f>
        <v>0</v>
      </c>
      <c r="E45" s="128">
        <f>'[1]gelir'!E45</f>
        <v>0</v>
      </c>
      <c r="F45" s="127">
        <f>'[1]gelir'!F45</f>
        <v>0</v>
      </c>
    </row>
    <row r="46" spans="1:6" s="114" customFormat="1" ht="30" customHeight="1">
      <c r="A46" s="119" t="s">
        <v>180</v>
      </c>
      <c r="B46" s="117" t="s">
        <v>38</v>
      </c>
      <c r="C46" s="116">
        <f>'[1]gelir'!C46</f>
        <v>962858</v>
      </c>
      <c r="D46" s="123">
        <f>'[1]gelir'!D46</f>
        <v>1141863</v>
      </c>
      <c r="E46" s="116">
        <f>'[1]gelir'!E46</f>
        <v>287362</v>
      </c>
      <c r="F46" s="123">
        <f>'[1]gelir'!F46</f>
        <v>417035</v>
      </c>
    </row>
    <row r="47" spans="1:6" s="114" customFormat="1" ht="30" customHeight="1">
      <c r="A47" s="119" t="s">
        <v>179</v>
      </c>
      <c r="B47" s="117" t="s">
        <v>34</v>
      </c>
      <c r="C47" s="116">
        <f>'[1]gelir'!C47</f>
        <v>-198314</v>
      </c>
      <c r="D47" s="123">
        <f>'[1]gelir'!D47</f>
        <v>-201568</v>
      </c>
      <c r="E47" s="126">
        <f>'[1]gelir'!E47</f>
        <v>-62505</v>
      </c>
      <c r="F47" s="123">
        <f>'[1]gelir'!F47</f>
        <v>-71782</v>
      </c>
    </row>
    <row r="48" spans="1:6" s="114" customFormat="1" ht="15">
      <c r="A48" s="32" t="s">
        <v>178</v>
      </c>
      <c r="B48" s="117"/>
      <c r="C48" s="23">
        <f>'[1]gelir'!C48</f>
        <v>-200141</v>
      </c>
      <c r="D48" s="122">
        <f>'[1]gelir'!D48</f>
        <v>-229705</v>
      </c>
      <c r="E48" s="121">
        <f>'[1]gelir'!E48</f>
        <v>-68787</v>
      </c>
      <c r="F48" s="120">
        <f>'[1]gelir'!F48</f>
        <v>-84529</v>
      </c>
    </row>
    <row r="49" spans="1:6" s="114" customFormat="1" ht="15">
      <c r="A49" s="32" t="s">
        <v>177</v>
      </c>
      <c r="B49" s="117"/>
      <c r="C49" s="23">
        <f>'[1]gelir'!C49</f>
        <v>1827</v>
      </c>
      <c r="D49" s="122">
        <f>'[1]gelir'!D49</f>
        <v>28137</v>
      </c>
      <c r="E49" s="121">
        <f>'[1]gelir'!E49</f>
        <v>6282</v>
      </c>
      <c r="F49" s="120">
        <f>'[1]gelir'!F49</f>
        <v>12747</v>
      </c>
    </row>
    <row r="50" spans="1:6" s="114" customFormat="1" ht="15" customHeight="1">
      <c r="A50" s="119" t="s">
        <v>176</v>
      </c>
      <c r="B50" s="117" t="s">
        <v>28</v>
      </c>
      <c r="C50" s="116">
        <f>'[1]gelir'!C50</f>
        <v>764544</v>
      </c>
      <c r="D50" s="123">
        <f>'[1]gelir'!D50</f>
        <v>940295</v>
      </c>
      <c r="E50" s="126">
        <f>'[1]gelir'!E50</f>
        <v>224857</v>
      </c>
      <c r="F50" s="123">
        <f>'[1]gelir'!F50</f>
        <v>345253</v>
      </c>
    </row>
    <row r="51" spans="1:6" s="114" customFormat="1" ht="15">
      <c r="A51" s="118" t="s">
        <v>175</v>
      </c>
      <c r="B51" s="117"/>
      <c r="C51" s="116">
        <f>'[1]gelir'!C51</f>
        <v>0</v>
      </c>
      <c r="D51" s="123">
        <f>'[1]gelir'!D51</f>
        <v>0</v>
      </c>
      <c r="E51" s="126">
        <f>'[1]gelir'!E51</f>
        <v>0</v>
      </c>
      <c r="F51" s="123">
        <f>'[1]gelir'!F51</f>
        <v>0</v>
      </c>
    </row>
    <row r="52" spans="1:6" ht="14.25">
      <c r="A52" s="124" t="s">
        <v>174</v>
      </c>
      <c r="B52" s="117"/>
      <c r="C52" s="23">
        <f>'[1]gelir'!C52</f>
        <v>0</v>
      </c>
      <c r="D52" s="122">
        <f>'[1]gelir'!D52</f>
        <v>0</v>
      </c>
      <c r="E52" s="121">
        <f>'[1]gelir'!E52</f>
        <v>0</v>
      </c>
      <c r="F52" s="120">
        <f>'[1]gelir'!F52</f>
        <v>0</v>
      </c>
    </row>
    <row r="53" spans="1:6" ht="28.5">
      <c r="A53" s="125" t="s">
        <v>173</v>
      </c>
      <c r="B53" s="117"/>
      <c r="C53" s="23">
        <f>'[1]gelir'!C53</f>
        <v>0</v>
      </c>
      <c r="D53" s="122">
        <f>'[1]gelir'!D53</f>
        <v>0</v>
      </c>
      <c r="E53" s="121">
        <f>'[1]gelir'!E53</f>
        <v>0</v>
      </c>
      <c r="F53" s="120">
        <f>'[1]gelir'!F53</f>
        <v>0</v>
      </c>
    </row>
    <row r="54" spans="1:6" ht="14.25">
      <c r="A54" s="124" t="s">
        <v>172</v>
      </c>
      <c r="B54" s="117"/>
      <c r="C54" s="23">
        <f>'[1]gelir'!C54</f>
        <v>0</v>
      </c>
      <c r="D54" s="122">
        <f>'[1]gelir'!D54</f>
        <v>0</v>
      </c>
      <c r="E54" s="121">
        <f>'[1]gelir'!E54</f>
        <v>0</v>
      </c>
      <c r="F54" s="120">
        <f>'[1]gelir'!F54</f>
        <v>0</v>
      </c>
    </row>
    <row r="55" spans="1:6" s="114" customFormat="1" ht="15">
      <c r="A55" s="118" t="s">
        <v>171</v>
      </c>
      <c r="B55" s="117"/>
      <c r="C55" s="116">
        <f>'[1]gelir'!C55</f>
        <v>0</v>
      </c>
      <c r="D55" s="123">
        <f>'[1]gelir'!D55</f>
        <v>0</v>
      </c>
      <c r="E55" s="126">
        <f>'[1]gelir'!E55</f>
        <v>0</v>
      </c>
      <c r="F55" s="123">
        <f>'[1]gelir'!F55</f>
        <v>0</v>
      </c>
    </row>
    <row r="56" spans="1:6" ht="14.25">
      <c r="A56" s="124" t="s">
        <v>170</v>
      </c>
      <c r="B56" s="117"/>
      <c r="C56" s="23">
        <f>'[1]gelir'!C56</f>
        <v>0</v>
      </c>
      <c r="D56" s="122">
        <f>'[1]gelir'!D56</f>
        <v>0</v>
      </c>
      <c r="E56" s="121">
        <f>'[1]gelir'!E56</f>
        <v>0</v>
      </c>
      <c r="F56" s="120">
        <f>'[1]gelir'!F56</f>
        <v>0</v>
      </c>
    </row>
    <row r="57" spans="1:6" ht="28.5">
      <c r="A57" s="125" t="s">
        <v>169</v>
      </c>
      <c r="B57" s="117"/>
      <c r="C57" s="23">
        <f>'[1]gelir'!C57</f>
        <v>0</v>
      </c>
      <c r="D57" s="122">
        <f>'[1]gelir'!D57</f>
        <v>0</v>
      </c>
      <c r="E57" s="121">
        <f>'[1]gelir'!E57</f>
        <v>0</v>
      </c>
      <c r="F57" s="120">
        <f>'[1]gelir'!F57</f>
        <v>0</v>
      </c>
    </row>
    <row r="58" spans="1:6" ht="14.25">
      <c r="A58" s="124" t="s">
        <v>168</v>
      </c>
      <c r="B58" s="117"/>
      <c r="C58" s="23">
        <f>'[1]gelir'!C58</f>
        <v>0</v>
      </c>
      <c r="D58" s="122">
        <f>'[1]gelir'!D58</f>
        <v>0</v>
      </c>
      <c r="E58" s="121">
        <f>'[1]gelir'!E58</f>
        <v>0</v>
      </c>
      <c r="F58" s="120">
        <f>'[1]gelir'!F58</f>
        <v>0</v>
      </c>
    </row>
    <row r="59" spans="1:6" s="114" customFormat="1" ht="30" customHeight="1">
      <c r="A59" s="119" t="s">
        <v>167</v>
      </c>
      <c r="B59" s="117" t="s">
        <v>38</v>
      </c>
      <c r="C59" s="116">
        <f>'[1]gelir'!C59</f>
        <v>0</v>
      </c>
      <c r="D59" s="123">
        <f>'[1]gelir'!D59</f>
        <v>0</v>
      </c>
      <c r="E59" s="116">
        <f>'[1]gelir'!E59</f>
        <v>0</v>
      </c>
      <c r="F59" s="123">
        <f>'[1]gelir'!F59</f>
        <v>0</v>
      </c>
    </row>
    <row r="60" spans="1:6" s="114" customFormat="1" ht="30" customHeight="1">
      <c r="A60" s="119" t="s">
        <v>166</v>
      </c>
      <c r="B60" s="117" t="s">
        <v>34</v>
      </c>
      <c r="C60" s="116">
        <f>'[1]gelir'!C60</f>
        <v>0</v>
      </c>
      <c r="D60" s="123">
        <f>'[1]gelir'!D60</f>
        <v>0</v>
      </c>
      <c r="E60" s="116">
        <f>'[1]gelir'!E60</f>
        <v>0</v>
      </c>
      <c r="F60" s="123">
        <f>'[1]gelir'!F60</f>
        <v>0</v>
      </c>
    </row>
    <row r="61" spans="1:6" ht="14.25">
      <c r="A61" s="32" t="s">
        <v>165</v>
      </c>
      <c r="B61" s="117"/>
      <c r="C61" s="23">
        <f>'[1]gelir'!C61</f>
        <v>0</v>
      </c>
      <c r="D61" s="122">
        <f>'[1]gelir'!D61</f>
        <v>0</v>
      </c>
      <c r="E61" s="121">
        <f>'[1]gelir'!E61</f>
        <v>0</v>
      </c>
      <c r="F61" s="120">
        <f>'[1]gelir'!F61</f>
        <v>0</v>
      </c>
    </row>
    <row r="62" spans="1:6" ht="14.25">
      <c r="A62" s="32" t="s">
        <v>164</v>
      </c>
      <c r="B62" s="117"/>
      <c r="C62" s="23">
        <f>'[1]gelir'!C62</f>
        <v>0</v>
      </c>
      <c r="D62" s="122">
        <f>'[1]gelir'!D62</f>
        <v>0</v>
      </c>
      <c r="E62" s="121">
        <f>'[1]gelir'!E62</f>
        <v>0</v>
      </c>
      <c r="F62" s="120">
        <f>'[1]gelir'!F62</f>
        <v>0</v>
      </c>
    </row>
    <row r="63" spans="1:6" s="114" customFormat="1" ht="15" customHeight="1">
      <c r="A63" s="119" t="s">
        <v>163</v>
      </c>
      <c r="B63" s="117" t="s">
        <v>28</v>
      </c>
      <c r="C63" s="116">
        <f>'[1]gelir'!C63</f>
        <v>0</v>
      </c>
      <c r="D63" s="115">
        <f>'[1]gelir'!D63</f>
        <v>0</v>
      </c>
      <c r="E63" s="116">
        <f>'[1]gelir'!E63</f>
        <v>0</v>
      </c>
      <c r="F63" s="115">
        <f>'[1]gelir'!F63</f>
        <v>0</v>
      </c>
    </row>
    <row r="64" spans="1:6" s="114" customFormat="1" ht="15">
      <c r="A64" s="118" t="s">
        <v>162</v>
      </c>
      <c r="B64" s="117" t="s">
        <v>22</v>
      </c>
      <c r="C64" s="116">
        <f>'[1]gelir'!C64</f>
        <v>764544</v>
      </c>
      <c r="D64" s="115">
        <f>'[1]gelir'!D64</f>
        <v>940295</v>
      </c>
      <c r="E64" s="116">
        <f>'[1]gelir'!E64</f>
        <v>224857</v>
      </c>
      <c r="F64" s="115">
        <f>'[1]gelir'!F64</f>
        <v>345253</v>
      </c>
    </row>
    <row r="65" spans="1:6" ht="22.5" customHeight="1">
      <c r="A65" s="113" t="s">
        <v>161</v>
      </c>
      <c r="B65" s="112"/>
      <c r="C65" s="111">
        <f>'[1]gelir'!C65</f>
        <v>0.30582</v>
      </c>
      <c r="D65" s="110">
        <f>'[1]gelir'!D65</f>
        <v>0.37612</v>
      </c>
      <c r="E65" s="109">
        <f>'[1]gelir'!E65</f>
        <v>0.08994</v>
      </c>
      <c r="F65" s="108">
        <f>'[1]gelir'!F65</f>
        <v>0.1381</v>
      </c>
    </row>
    <row r="66" ht="14.25">
      <c r="A66" s="83"/>
    </row>
    <row r="984" ht="14.25">
      <c r="A984" s="102"/>
    </row>
    <row r="985" ht="14.25">
      <c r="A985" s="102"/>
    </row>
    <row r="986" s="81" customFormat="1" ht="12.75">
      <c r="A986" s="75"/>
    </row>
    <row r="987" s="81" customFormat="1" ht="12.75">
      <c r="A987" s="75"/>
    </row>
    <row r="988" spans="1:5" s="81" customFormat="1" ht="21.75" customHeight="1">
      <c r="A988" s="107"/>
      <c r="B988" s="106" t="s">
        <v>160</v>
      </c>
      <c r="C988" s="105" t="s">
        <v>159</v>
      </c>
      <c r="E988" s="105" t="s">
        <v>159</v>
      </c>
    </row>
    <row r="989" spans="1:5" s="81" customFormat="1" ht="21.75" customHeight="1">
      <c r="A989" s="73"/>
      <c r="B989" s="104" t="e">
        <f>IF('inc-exp'!#REF!=('inc-exp'!#REF!+'inc-exp'!#REF!),"Tutuyor","Tutmuyor")</f>
        <v>#REF!</v>
      </c>
      <c r="C989" s="103" t="e">
        <f>IF('inc-exp'!#REF!=('inc-exp'!#REF!+'inc-exp'!#REF!),"Tutuyor","Tutmuyor")</f>
        <v>#REF!</v>
      </c>
      <c r="E989" s="103" t="e">
        <f>IF('inc-exp'!#REF!=('inc-exp'!#REF!+'inc-exp'!#REF!),"Tutuyor","Tutmuyor")</f>
        <v>#REF!</v>
      </c>
    </row>
    <row r="990" ht="14.25">
      <c r="A990" s="102"/>
    </row>
    <row r="991" ht="14.25">
      <c r="A991" s="102"/>
    </row>
    <row r="992" ht="14.25">
      <c r="A992" s="102"/>
    </row>
    <row r="993" ht="14.25">
      <c r="A993" s="102"/>
    </row>
  </sheetData>
  <sheetProtection password="CF27" sheet="1" objects="1" scenarios="1"/>
  <mergeCells count="4">
    <mergeCell ref="C4:D4"/>
    <mergeCell ref="A2:B2"/>
    <mergeCell ref="B5:B6"/>
    <mergeCell ref="E4:F4"/>
  </mergeCells>
  <conditionalFormatting sqref="A989:C989 E989">
    <cfRule type="cellIs" priority="1" dxfId="4" operator="equal" stopIfTrue="1">
      <formula>"Tutmuyor"</formula>
    </cfRule>
  </conditionalFormatting>
  <printOptions horizontalCentered="1" verticalCentered="1"/>
  <pageMargins left="0.7086614173228347" right="0.7086614173228347" top="0.71" bottom="0.61" header="0.35433070866141736" footer="0.31496062992125984"/>
  <pageSetup fitToHeight="1" fitToWidth="1" horizontalDpi="600" verticalDpi="600" orientation="portrait" paperSize="9" scale="53" r:id="rId1"/>
  <headerFooter alignWithMargins="0">
    <oddHeader>&amp;R&amp;"Times New Roman,Normal"&amp;12Appendix 1-C</oddHeader>
    <oddFooter>&amp;C&amp;"Times New Roman,Normal"&amp;14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01"/>
  <sheetViews>
    <sheetView view="pageBreakPreview" zoomScale="80" zoomScaleNormal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9.140625" defaultRowHeight="19.5" customHeight="1"/>
  <cols>
    <col min="1" max="1" width="71.8515625" style="367" customWidth="1"/>
    <col min="2" max="2" width="7.8515625" style="367" customWidth="1"/>
    <col min="3" max="3" width="14.7109375" style="367" customWidth="1"/>
    <col min="4" max="4" width="18.421875" style="367" customWidth="1"/>
    <col min="5" max="10" width="14.7109375" style="367" customWidth="1"/>
    <col min="11" max="11" width="14.7109375" style="368" customWidth="1"/>
    <col min="12" max="12" width="14.7109375" style="367" customWidth="1"/>
    <col min="13" max="13" width="15.57421875" style="367" bestFit="1" customWidth="1"/>
    <col min="14" max="14" width="20.8515625" style="367" customWidth="1"/>
    <col min="15" max="15" width="22.140625" style="367" customWidth="1"/>
    <col min="16" max="16" width="20.8515625" style="367" customWidth="1"/>
    <col min="17" max="17" width="23.8515625" style="367" customWidth="1"/>
    <col min="18" max="18" width="17.8515625" style="367" customWidth="1"/>
    <col min="19" max="16384" width="9.140625" style="367" customWidth="1"/>
  </cols>
  <sheetData>
    <row r="1" spans="1:18" ht="15" customHeight="1">
      <c r="A1" s="448"/>
      <c r="B1" s="447"/>
      <c r="C1" s="447"/>
      <c r="D1" s="447"/>
      <c r="E1" s="447"/>
      <c r="F1" s="447"/>
      <c r="G1" s="447"/>
      <c r="H1" s="447"/>
      <c r="I1" s="446"/>
      <c r="J1" s="446"/>
      <c r="K1" s="446"/>
      <c r="L1" s="446"/>
      <c r="M1" s="446"/>
      <c r="N1" s="446"/>
      <c r="O1" s="446"/>
      <c r="P1" s="446"/>
      <c r="Q1" s="446"/>
      <c r="R1" s="445"/>
    </row>
    <row r="2" spans="1:18" ht="18" customHeight="1">
      <c r="A2" s="444" t="s">
        <v>774</v>
      </c>
      <c r="B2" s="443"/>
      <c r="C2" s="442"/>
      <c r="D2" s="442"/>
      <c r="E2" s="442"/>
      <c r="F2" s="442"/>
      <c r="G2" s="442"/>
      <c r="H2" s="442"/>
      <c r="I2" s="368"/>
      <c r="J2" s="368"/>
      <c r="L2" s="368"/>
      <c r="M2" s="368"/>
      <c r="N2" s="368"/>
      <c r="O2" s="368"/>
      <c r="P2" s="368"/>
      <c r="Q2" s="368"/>
      <c r="R2" s="435"/>
    </row>
    <row r="3" spans="1:18" ht="15" customHeight="1">
      <c r="A3" s="66"/>
      <c r="B3" s="100"/>
      <c r="C3" s="441" t="str">
        <f>+aktif!C4</f>
        <v>BİN TÜRK LİRASI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39"/>
    </row>
    <row r="4" spans="1:18" ht="14.25" customHeight="1">
      <c r="A4" s="438"/>
      <c r="B4" s="437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368"/>
      <c r="N4" s="368"/>
      <c r="O4" s="368"/>
      <c r="P4" s="368"/>
      <c r="Q4" s="368"/>
      <c r="R4" s="435"/>
    </row>
    <row r="5" spans="1:18" ht="15.75" customHeight="1">
      <c r="A5" s="434" t="s">
        <v>773</v>
      </c>
      <c r="B5" s="433"/>
      <c r="C5" s="432"/>
      <c r="D5" s="430"/>
      <c r="E5" s="430"/>
      <c r="F5" s="430"/>
      <c r="G5" s="428"/>
      <c r="H5" s="428"/>
      <c r="I5" s="428"/>
      <c r="J5" s="431"/>
      <c r="K5" s="430"/>
      <c r="L5" s="430"/>
      <c r="M5" s="429"/>
      <c r="N5" s="428"/>
      <c r="O5" s="428"/>
      <c r="P5" s="428"/>
      <c r="Q5" s="427"/>
      <c r="R5" s="426"/>
    </row>
    <row r="6" spans="1:28" ht="15.75" customHeight="1">
      <c r="A6" s="425"/>
      <c r="B6" s="424" t="s">
        <v>446</v>
      </c>
      <c r="C6" s="423" t="s">
        <v>772</v>
      </c>
      <c r="D6" s="423" t="s">
        <v>685</v>
      </c>
      <c r="E6" s="423" t="s">
        <v>771</v>
      </c>
      <c r="F6" s="423" t="s">
        <v>771</v>
      </c>
      <c r="G6" s="423" t="s">
        <v>770</v>
      </c>
      <c r="H6" s="423" t="s">
        <v>769</v>
      </c>
      <c r="I6" s="423" t="s">
        <v>768</v>
      </c>
      <c r="J6" s="423" t="s">
        <v>767</v>
      </c>
      <c r="K6" s="423" t="s">
        <v>766</v>
      </c>
      <c r="L6" s="423" t="s">
        <v>765</v>
      </c>
      <c r="M6" s="423" t="s">
        <v>764</v>
      </c>
      <c r="N6" s="423" t="s">
        <v>763</v>
      </c>
      <c r="O6" s="423" t="s">
        <v>762</v>
      </c>
      <c r="P6" s="423" t="s">
        <v>761</v>
      </c>
      <c r="Q6" s="423" t="s">
        <v>760</v>
      </c>
      <c r="R6" s="422" t="s">
        <v>441</v>
      </c>
      <c r="S6" s="210"/>
      <c r="T6" s="210"/>
      <c r="U6" s="210"/>
      <c r="V6" s="210"/>
      <c r="W6" s="210"/>
      <c r="X6" s="210"/>
      <c r="Y6" s="210"/>
      <c r="Z6" s="210"/>
      <c r="AA6" s="210"/>
      <c r="AB6" s="210"/>
    </row>
    <row r="7" spans="1:28" ht="15" customHeight="1">
      <c r="A7" s="421"/>
      <c r="B7" s="420"/>
      <c r="C7" s="419" t="s">
        <v>759</v>
      </c>
      <c r="D7" s="419" t="s">
        <v>758</v>
      </c>
      <c r="E7" s="419" t="s">
        <v>757</v>
      </c>
      <c r="F7" s="419" t="s">
        <v>756</v>
      </c>
      <c r="G7" s="419" t="s">
        <v>755</v>
      </c>
      <c r="H7" s="419" t="s">
        <v>754</v>
      </c>
      <c r="I7" s="419" t="s">
        <v>753</v>
      </c>
      <c r="J7" s="419" t="s">
        <v>752</v>
      </c>
      <c r="K7" s="419" t="s">
        <v>751</v>
      </c>
      <c r="L7" s="419" t="s">
        <v>751</v>
      </c>
      <c r="M7" s="419" t="s">
        <v>750</v>
      </c>
      <c r="N7" s="419" t="s">
        <v>749</v>
      </c>
      <c r="O7" s="419" t="s">
        <v>748</v>
      </c>
      <c r="P7" s="419" t="s">
        <v>747</v>
      </c>
      <c r="Q7" s="419" t="s">
        <v>746</v>
      </c>
      <c r="R7" s="418" t="s">
        <v>745</v>
      </c>
      <c r="S7" s="210"/>
      <c r="T7" s="210"/>
      <c r="U7" s="210"/>
      <c r="V7" s="210"/>
      <c r="W7" s="210"/>
      <c r="X7" s="210"/>
      <c r="Y7" s="210"/>
      <c r="Z7" s="210"/>
      <c r="AA7" s="210"/>
      <c r="AB7" s="210"/>
    </row>
    <row r="8" spans="1:28" ht="14.25" customHeight="1">
      <c r="A8" s="417"/>
      <c r="B8" s="414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5"/>
      <c r="S8" s="210"/>
      <c r="T8" s="210"/>
      <c r="U8" s="210"/>
      <c r="V8" s="210"/>
      <c r="W8" s="210"/>
      <c r="X8" s="210"/>
      <c r="Y8" s="210"/>
      <c r="Z8" s="210"/>
      <c r="AA8" s="210"/>
      <c r="AB8" s="210"/>
    </row>
    <row r="9" spans="1:28" ht="15.75" customHeight="1">
      <c r="A9" s="402" t="s">
        <v>448</v>
      </c>
      <c r="B9" s="414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2"/>
      <c r="S9" s="210"/>
      <c r="T9" s="210"/>
      <c r="U9" s="210"/>
      <c r="V9" s="210"/>
      <c r="W9" s="210"/>
      <c r="X9" s="210"/>
      <c r="Y9" s="210"/>
      <c r="Z9" s="210"/>
      <c r="AA9" s="210"/>
      <c r="AB9" s="210"/>
    </row>
    <row r="10" spans="1:28" ht="15.75" customHeight="1">
      <c r="A10" s="401" t="s">
        <v>744</v>
      </c>
      <c r="B10" s="394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2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1:28" s="378" customFormat="1" ht="15" customHeight="1">
      <c r="A11" s="392" t="s">
        <v>743</v>
      </c>
      <c r="B11" s="394"/>
      <c r="C11" s="393">
        <v>2500000</v>
      </c>
      <c r="D11" s="393">
        <v>0</v>
      </c>
      <c r="E11" s="393">
        <v>723918</v>
      </c>
      <c r="F11" s="393">
        <v>0</v>
      </c>
      <c r="G11" s="393">
        <v>279893</v>
      </c>
      <c r="H11" s="393">
        <v>0</v>
      </c>
      <c r="I11" s="393">
        <v>1056276</v>
      </c>
      <c r="J11" s="393">
        <v>184421</v>
      </c>
      <c r="K11" s="396">
        <v>753198</v>
      </c>
      <c r="L11" s="396">
        <v>0</v>
      </c>
      <c r="M11" s="393">
        <v>107809</v>
      </c>
      <c r="N11" s="393">
        <v>25</v>
      </c>
      <c r="O11" s="393">
        <v>65459</v>
      </c>
      <c r="P11" s="393">
        <v>0</v>
      </c>
      <c r="Q11" s="393">
        <v>0</v>
      </c>
      <c r="R11" s="390">
        <f>SUM(C11:Q11)</f>
        <v>5670999</v>
      </c>
      <c r="S11" s="213"/>
      <c r="T11" s="213"/>
      <c r="U11" s="213"/>
      <c r="V11" s="213"/>
      <c r="W11" s="213"/>
      <c r="X11" s="213"/>
      <c r="Y11" s="213"/>
      <c r="Z11" s="213"/>
      <c r="AA11" s="213"/>
      <c r="AB11" s="213"/>
    </row>
    <row r="12" spans="1:28" s="378" customFormat="1" ht="15" customHeight="1">
      <c r="A12" s="392" t="s">
        <v>742</v>
      </c>
      <c r="B12" s="394"/>
      <c r="C12" s="405">
        <f>SUM(C13:C14)</f>
        <v>0</v>
      </c>
      <c r="D12" s="405">
        <f>SUM(D13:D14)</f>
        <v>0</v>
      </c>
      <c r="E12" s="405">
        <f>SUM(E13:E14)</f>
        <v>0</v>
      </c>
      <c r="F12" s="405">
        <f>SUM(F13:F14)</f>
        <v>0</v>
      </c>
      <c r="G12" s="405">
        <f>SUM(G13:G14)</f>
        <v>0</v>
      </c>
      <c r="H12" s="405">
        <f>SUM(H13:H14)</f>
        <v>0</v>
      </c>
      <c r="I12" s="405">
        <f>SUM(I13:I14)</f>
        <v>0</v>
      </c>
      <c r="J12" s="405">
        <f>SUM(J13:J14)</f>
        <v>0</v>
      </c>
      <c r="K12" s="405">
        <f>SUM(K13:K14)</f>
        <v>0</v>
      </c>
      <c r="L12" s="405">
        <f>SUM(L13:L14)</f>
        <v>0</v>
      </c>
      <c r="M12" s="405">
        <f>SUM(M13:M14)</f>
        <v>0</v>
      </c>
      <c r="N12" s="405">
        <f>SUM(N13:N14)</f>
        <v>0</v>
      </c>
      <c r="O12" s="405">
        <f>SUM(O13:O14)</f>
        <v>0</v>
      </c>
      <c r="P12" s="405">
        <f>SUM(P13:P14)</f>
        <v>0</v>
      </c>
      <c r="Q12" s="405">
        <f>SUM(Q13:Q14)</f>
        <v>0</v>
      </c>
      <c r="R12" s="390">
        <f>SUM(C12:Q12)</f>
        <v>0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3"/>
    </row>
    <row r="13" spans="1:28" s="368" customFormat="1" ht="15" customHeight="1">
      <c r="A13" s="389" t="s">
        <v>741</v>
      </c>
      <c r="B13" s="408"/>
      <c r="C13" s="407">
        <v>0</v>
      </c>
      <c r="D13" s="407">
        <v>0</v>
      </c>
      <c r="E13" s="407">
        <v>0</v>
      </c>
      <c r="F13" s="407">
        <v>0</v>
      </c>
      <c r="G13" s="407">
        <v>0</v>
      </c>
      <c r="H13" s="407">
        <v>0</v>
      </c>
      <c r="I13" s="407">
        <v>0</v>
      </c>
      <c r="J13" s="407">
        <v>0</v>
      </c>
      <c r="K13" s="387">
        <v>0</v>
      </c>
      <c r="L13" s="387">
        <v>0</v>
      </c>
      <c r="M13" s="407">
        <v>0</v>
      </c>
      <c r="N13" s="407">
        <v>0</v>
      </c>
      <c r="O13" s="407">
        <v>0</v>
      </c>
      <c r="P13" s="407">
        <v>0</v>
      </c>
      <c r="Q13" s="407">
        <v>0</v>
      </c>
      <c r="R13" s="386">
        <f>SUM(C13:Q13)</f>
        <v>0</v>
      </c>
      <c r="S13" s="373"/>
      <c r="T13" s="373"/>
      <c r="U13" s="373"/>
      <c r="V13" s="373"/>
      <c r="W13" s="373"/>
      <c r="X13" s="373"/>
      <c r="Y13" s="373"/>
      <c r="Z13" s="373"/>
      <c r="AA13" s="373"/>
      <c r="AB13" s="373"/>
    </row>
    <row r="14" spans="1:28" s="368" customFormat="1" ht="15" customHeight="1">
      <c r="A14" s="389" t="s">
        <v>740</v>
      </c>
      <c r="B14" s="408"/>
      <c r="C14" s="407">
        <v>0</v>
      </c>
      <c r="D14" s="407">
        <v>0</v>
      </c>
      <c r="E14" s="407">
        <v>0</v>
      </c>
      <c r="F14" s="407">
        <v>0</v>
      </c>
      <c r="G14" s="407">
        <v>0</v>
      </c>
      <c r="H14" s="407">
        <v>0</v>
      </c>
      <c r="I14" s="407">
        <v>0</v>
      </c>
      <c r="J14" s="407">
        <v>0</v>
      </c>
      <c r="K14" s="387">
        <v>0</v>
      </c>
      <c r="L14" s="387">
        <v>0</v>
      </c>
      <c r="M14" s="407">
        <v>0</v>
      </c>
      <c r="N14" s="407">
        <v>0</v>
      </c>
      <c r="O14" s="407">
        <v>0</v>
      </c>
      <c r="P14" s="407">
        <v>0</v>
      </c>
      <c r="Q14" s="407">
        <v>0</v>
      </c>
      <c r="R14" s="386">
        <f>SUM(C14:Q14)</f>
        <v>0</v>
      </c>
      <c r="S14" s="373"/>
      <c r="T14" s="373"/>
      <c r="U14" s="373"/>
      <c r="V14" s="373"/>
      <c r="W14" s="373"/>
      <c r="X14" s="373"/>
      <c r="Y14" s="373"/>
      <c r="Z14" s="373"/>
      <c r="AA14" s="373"/>
      <c r="AB14" s="373"/>
    </row>
    <row r="15" spans="1:28" s="378" customFormat="1" ht="15" customHeight="1">
      <c r="A15" s="392" t="s">
        <v>739</v>
      </c>
      <c r="B15" s="394"/>
      <c r="C15" s="405">
        <f>+C11+C12</f>
        <v>2500000</v>
      </c>
      <c r="D15" s="405">
        <f>+D11+D12</f>
        <v>0</v>
      </c>
      <c r="E15" s="405">
        <f>+E11+E12</f>
        <v>723918</v>
      </c>
      <c r="F15" s="405">
        <f>+F11+F12</f>
        <v>0</v>
      </c>
      <c r="G15" s="405">
        <f>+G11+G12</f>
        <v>279893</v>
      </c>
      <c r="H15" s="405">
        <f>+H11+H12</f>
        <v>0</v>
      </c>
      <c r="I15" s="405">
        <f>+I11+I12</f>
        <v>1056276</v>
      </c>
      <c r="J15" s="405">
        <f>+J11+J12</f>
        <v>184421</v>
      </c>
      <c r="K15" s="405">
        <f>+K11+K12</f>
        <v>753198</v>
      </c>
      <c r="L15" s="405">
        <f>+L11+L12</f>
        <v>0</v>
      </c>
      <c r="M15" s="405">
        <f>+M11+M12</f>
        <v>107809</v>
      </c>
      <c r="N15" s="405">
        <f>+N11+N12</f>
        <v>25</v>
      </c>
      <c r="O15" s="405">
        <f>+O11+O12</f>
        <v>65459</v>
      </c>
      <c r="P15" s="405">
        <f>+P11+P12</f>
        <v>0</v>
      </c>
      <c r="Q15" s="405">
        <f>+Q11+Q12</f>
        <v>0</v>
      </c>
      <c r="R15" s="390">
        <f>SUM(C15:Q15)</f>
        <v>5670999</v>
      </c>
      <c r="S15" s="213"/>
      <c r="T15" s="213"/>
      <c r="U15" s="213"/>
      <c r="V15" s="213"/>
      <c r="W15" s="213"/>
      <c r="X15" s="213"/>
      <c r="Y15" s="213"/>
      <c r="Z15" s="213"/>
      <c r="AA15" s="213"/>
      <c r="AB15" s="213"/>
    </row>
    <row r="16" spans="1:28" s="378" customFormat="1" ht="15" customHeight="1">
      <c r="A16" s="392"/>
      <c r="B16" s="394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390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</row>
    <row r="17" spans="1:28" ht="15" customHeight="1">
      <c r="A17" s="398" t="s">
        <v>712</v>
      </c>
      <c r="B17" s="408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86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</row>
    <row r="18" spans="1:28" s="378" customFormat="1" ht="15" customHeight="1">
      <c r="A18" s="409" t="s">
        <v>738</v>
      </c>
      <c r="B18" s="394"/>
      <c r="C18" s="396">
        <v>0</v>
      </c>
      <c r="D18" s="396">
        <v>0</v>
      </c>
      <c r="E18" s="396">
        <v>0</v>
      </c>
      <c r="F18" s="396">
        <v>0</v>
      </c>
      <c r="G18" s="396">
        <v>0</v>
      </c>
      <c r="H18" s="396">
        <v>0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0</v>
      </c>
      <c r="P18" s="396">
        <v>0</v>
      </c>
      <c r="Q18" s="396">
        <v>0</v>
      </c>
      <c r="R18" s="390">
        <f>SUM(C18:Q18)</f>
        <v>0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3"/>
    </row>
    <row r="19" spans="1:28" s="378" customFormat="1" ht="15" customHeight="1">
      <c r="A19" s="409" t="s">
        <v>737</v>
      </c>
      <c r="B19" s="394"/>
      <c r="C19" s="396">
        <v>0</v>
      </c>
      <c r="D19" s="396">
        <v>0</v>
      </c>
      <c r="E19" s="396">
        <v>0</v>
      </c>
      <c r="F19" s="396">
        <v>0</v>
      </c>
      <c r="G19" s="396">
        <v>0</v>
      </c>
      <c r="H19" s="396">
        <v>0</v>
      </c>
      <c r="I19" s="396">
        <v>0</v>
      </c>
      <c r="J19" s="396">
        <v>0</v>
      </c>
      <c r="K19" s="396">
        <v>0</v>
      </c>
      <c r="L19" s="396">
        <v>0</v>
      </c>
      <c r="M19" s="396">
        <v>430946</v>
      </c>
      <c r="N19" s="396">
        <v>0</v>
      </c>
      <c r="O19" s="396">
        <v>0</v>
      </c>
      <c r="P19" s="396">
        <v>0</v>
      </c>
      <c r="Q19" s="396">
        <v>0</v>
      </c>
      <c r="R19" s="390">
        <f>SUM(C19:Q19)</f>
        <v>430946</v>
      </c>
      <c r="S19" s="213"/>
      <c r="T19" s="213"/>
      <c r="U19" s="213"/>
      <c r="V19" s="213"/>
      <c r="W19" s="213"/>
      <c r="X19" s="213"/>
      <c r="Y19" s="213"/>
      <c r="Z19" s="213"/>
      <c r="AA19" s="213"/>
      <c r="AB19" s="213"/>
    </row>
    <row r="20" spans="1:28" s="378" customFormat="1" ht="15" customHeight="1">
      <c r="A20" s="409" t="s">
        <v>736</v>
      </c>
      <c r="B20" s="394"/>
      <c r="C20" s="411">
        <f>SUM(C21:C22)</f>
        <v>0</v>
      </c>
      <c r="D20" s="411">
        <f>SUM(D21:D22)</f>
        <v>0</v>
      </c>
      <c r="E20" s="411">
        <f>SUM(E21:E22)</f>
        <v>0</v>
      </c>
      <c r="F20" s="411">
        <f>SUM(F21:F22)</f>
        <v>0</v>
      </c>
      <c r="G20" s="411">
        <f>SUM(G21:G22)</f>
        <v>0</v>
      </c>
      <c r="H20" s="411">
        <f>SUM(H21:H22)</f>
        <v>0</v>
      </c>
      <c r="I20" s="411">
        <f>SUM(I21:I22)</f>
        <v>0</v>
      </c>
      <c r="J20" s="411">
        <f>SUM(J21:J22)</f>
        <v>0</v>
      </c>
      <c r="K20" s="411">
        <f>SUM(K21:K22)</f>
        <v>0</v>
      </c>
      <c r="L20" s="411">
        <f>SUM(L21:L22)</f>
        <v>0</v>
      </c>
      <c r="M20" s="411">
        <f>SUM(M21:M22)</f>
        <v>0</v>
      </c>
      <c r="N20" s="411">
        <f>SUM(N21:N22)</f>
        <v>0</v>
      </c>
      <c r="O20" s="411">
        <f>SUM(O21:O22)</f>
        <v>0</v>
      </c>
      <c r="P20" s="411">
        <f>SUM(P21:P22)</f>
        <v>0</v>
      </c>
      <c r="Q20" s="411">
        <f>SUM(Q21:Q22)</f>
        <v>0</v>
      </c>
      <c r="R20" s="390">
        <f>SUM(C20:Q20)</f>
        <v>0</v>
      </c>
      <c r="S20" s="213"/>
      <c r="T20" s="213"/>
      <c r="U20" s="213"/>
      <c r="V20" s="213"/>
      <c r="W20" s="213"/>
      <c r="X20" s="213"/>
      <c r="Y20" s="213"/>
      <c r="Z20" s="213"/>
      <c r="AA20" s="213"/>
      <c r="AB20" s="213"/>
    </row>
    <row r="21" spans="1:28" ht="15" customHeight="1">
      <c r="A21" s="410" t="s">
        <v>735</v>
      </c>
      <c r="B21" s="408"/>
      <c r="C21" s="387">
        <v>0</v>
      </c>
      <c r="D21" s="387">
        <v>0</v>
      </c>
      <c r="E21" s="387">
        <v>0</v>
      </c>
      <c r="F21" s="387">
        <v>0</v>
      </c>
      <c r="G21" s="387">
        <v>0</v>
      </c>
      <c r="H21" s="387">
        <v>0</v>
      </c>
      <c r="I21" s="387">
        <v>0</v>
      </c>
      <c r="J21" s="387">
        <v>0</v>
      </c>
      <c r="K21" s="387">
        <v>0</v>
      </c>
      <c r="L21" s="387">
        <v>0</v>
      </c>
      <c r="M21" s="387">
        <v>0</v>
      </c>
      <c r="N21" s="387">
        <v>0</v>
      </c>
      <c r="O21" s="387">
        <v>0</v>
      </c>
      <c r="P21" s="387">
        <v>0</v>
      </c>
      <c r="Q21" s="387">
        <v>0</v>
      </c>
      <c r="R21" s="386">
        <f>SUM(C21:Q21)</f>
        <v>0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1:28" ht="15" customHeight="1">
      <c r="A22" s="410" t="s">
        <v>734</v>
      </c>
      <c r="B22" s="408"/>
      <c r="C22" s="387">
        <v>0</v>
      </c>
      <c r="D22" s="387">
        <v>0</v>
      </c>
      <c r="E22" s="387">
        <v>0</v>
      </c>
      <c r="F22" s="387">
        <v>0</v>
      </c>
      <c r="G22" s="387">
        <v>0</v>
      </c>
      <c r="H22" s="387">
        <v>0</v>
      </c>
      <c r="I22" s="387">
        <v>0</v>
      </c>
      <c r="J22" s="387">
        <v>0</v>
      </c>
      <c r="K22" s="387">
        <v>0</v>
      </c>
      <c r="L22" s="387">
        <v>0</v>
      </c>
      <c r="M22" s="387">
        <v>0</v>
      </c>
      <c r="N22" s="387">
        <v>0</v>
      </c>
      <c r="O22" s="387">
        <v>0</v>
      </c>
      <c r="P22" s="387">
        <v>0</v>
      </c>
      <c r="Q22" s="387">
        <v>0</v>
      </c>
      <c r="R22" s="386">
        <f>SUM(C22:Q22)</f>
        <v>0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</row>
    <row r="23" spans="1:28" s="378" customFormat="1" ht="15" customHeight="1">
      <c r="A23" s="409" t="s">
        <v>733</v>
      </c>
      <c r="B23" s="394"/>
      <c r="C23" s="396">
        <v>0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0</v>
      </c>
      <c r="R23" s="390">
        <f>SUM(C23:Q23)</f>
        <v>0</v>
      </c>
      <c r="S23" s="213"/>
      <c r="T23" s="213"/>
      <c r="U23" s="213"/>
      <c r="V23" s="213"/>
      <c r="W23" s="213"/>
      <c r="X23" s="213"/>
      <c r="Y23" s="213"/>
      <c r="Z23" s="213"/>
      <c r="AA23" s="213"/>
      <c r="AB23" s="213"/>
    </row>
    <row r="24" spans="1:28" s="378" customFormat="1" ht="15" customHeight="1">
      <c r="A24" s="409" t="s">
        <v>732</v>
      </c>
      <c r="B24" s="394"/>
      <c r="C24" s="396">
        <v>0</v>
      </c>
      <c r="D24" s="396">
        <v>0</v>
      </c>
      <c r="E24" s="396">
        <v>0</v>
      </c>
      <c r="F24" s="396">
        <v>0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0">
        <f>SUM(C24:Q24)</f>
        <v>0</v>
      </c>
      <c r="S24" s="213"/>
      <c r="T24" s="213"/>
      <c r="U24" s="213"/>
      <c r="V24" s="213"/>
      <c r="W24" s="213"/>
      <c r="X24" s="213"/>
      <c r="Y24" s="213"/>
      <c r="Z24" s="213"/>
      <c r="AA24" s="213"/>
      <c r="AB24" s="213"/>
    </row>
    <row r="25" spans="1:28" s="378" customFormat="1" ht="30" customHeight="1">
      <c r="A25" s="392" t="s">
        <v>731</v>
      </c>
      <c r="B25" s="394"/>
      <c r="C25" s="396">
        <v>0</v>
      </c>
      <c r="D25" s="396">
        <v>0</v>
      </c>
      <c r="E25" s="396">
        <v>0</v>
      </c>
      <c r="F25" s="396">
        <v>0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1071</v>
      </c>
      <c r="P25" s="396">
        <v>0</v>
      </c>
      <c r="Q25" s="396">
        <v>0</v>
      </c>
      <c r="R25" s="390">
        <f>SUM(C25:Q25)</f>
        <v>1071</v>
      </c>
      <c r="S25" s="213"/>
      <c r="T25" s="213"/>
      <c r="U25" s="213"/>
      <c r="V25" s="213"/>
      <c r="W25" s="213"/>
      <c r="X25" s="213"/>
      <c r="Y25" s="213"/>
      <c r="Z25" s="213"/>
      <c r="AA25" s="213"/>
      <c r="AB25" s="213"/>
    </row>
    <row r="26" spans="1:28" s="378" customFormat="1" ht="15" customHeight="1">
      <c r="A26" s="392" t="s">
        <v>730</v>
      </c>
      <c r="B26" s="394"/>
      <c r="C26" s="396">
        <v>0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0">
        <f>SUM(C26:Q26)</f>
        <v>0</v>
      </c>
      <c r="S26" s="213"/>
      <c r="T26" s="213"/>
      <c r="U26" s="213"/>
      <c r="V26" s="213"/>
      <c r="W26" s="213"/>
      <c r="X26" s="213"/>
      <c r="Y26" s="213"/>
      <c r="Z26" s="213"/>
      <c r="AA26" s="213"/>
      <c r="AB26" s="213"/>
    </row>
    <row r="27" spans="1:28" s="378" customFormat="1" ht="15" customHeight="1">
      <c r="A27" s="392" t="s">
        <v>729</v>
      </c>
      <c r="B27" s="394"/>
      <c r="C27" s="396">
        <v>0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0">
        <f>SUM(C27:Q27)</f>
        <v>0</v>
      </c>
      <c r="S27" s="213"/>
      <c r="T27" s="213"/>
      <c r="U27" s="213"/>
      <c r="V27" s="213"/>
      <c r="W27" s="213"/>
      <c r="X27" s="213"/>
      <c r="Y27" s="213"/>
      <c r="Z27" s="213"/>
      <c r="AA27" s="213"/>
      <c r="AB27" s="213"/>
    </row>
    <row r="28" spans="1:28" s="378" customFormat="1" ht="15" customHeight="1">
      <c r="A28" s="392" t="s">
        <v>728</v>
      </c>
      <c r="B28" s="394"/>
      <c r="C28" s="396">
        <v>0</v>
      </c>
      <c r="D28" s="396">
        <v>0</v>
      </c>
      <c r="E28" s="396">
        <v>0</v>
      </c>
      <c r="F28" s="396">
        <v>0</v>
      </c>
      <c r="G28" s="396">
        <v>0</v>
      </c>
      <c r="H28" s="396">
        <v>0</v>
      </c>
      <c r="I28" s="396">
        <v>0</v>
      </c>
      <c r="J28" s="396">
        <v>0</v>
      </c>
      <c r="K28" s="396">
        <v>0</v>
      </c>
      <c r="L28" s="396">
        <v>0</v>
      </c>
      <c r="M28" s="396">
        <v>0</v>
      </c>
      <c r="N28" s="396">
        <v>0</v>
      </c>
      <c r="O28" s="396">
        <v>0</v>
      </c>
      <c r="P28" s="396">
        <v>0</v>
      </c>
      <c r="Q28" s="396">
        <v>0</v>
      </c>
      <c r="R28" s="390">
        <f>SUM(C28:Q28)</f>
        <v>0</v>
      </c>
      <c r="S28" s="213"/>
      <c r="T28" s="213"/>
      <c r="U28" s="213"/>
      <c r="V28" s="213"/>
      <c r="W28" s="213"/>
      <c r="X28" s="213"/>
      <c r="Y28" s="213"/>
      <c r="Z28" s="213"/>
      <c r="AA28" s="213"/>
      <c r="AB28" s="213"/>
    </row>
    <row r="29" spans="1:28" s="378" customFormat="1" ht="30" customHeight="1">
      <c r="A29" s="392" t="s">
        <v>727</v>
      </c>
      <c r="B29" s="394"/>
      <c r="C29" s="396">
        <v>0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0">
        <f>SUM(C29:Q29)</f>
        <v>0</v>
      </c>
      <c r="S29" s="213"/>
      <c r="T29" s="213"/>
      <c r="U29" s="213"/>
      <c r="V29" s="213"/>
      <c r="W29" s="213"/>
      <c r="X29" s="213"/>
      <c r="Y29" s="213"/>
      <c r="Z29" s="213"/>
      <c r="AA29" s="213"/>
      <c r="AB29" s="213"/>
    </row>
    <row r="30" spans="1:28" s="378" customFormat="1" ht="15" customHeight="1">
      <c r="A30" s="392" t="s">
        <v>726</v>
      </c>
      <c r="B30" s="394"/>
      <c r="C30" s="405">
        <f>SUM(C31:C32)</f>
        <v>0</v>
      </c>
      <c r="D30" s="405">
        <f>SUM(D31:D32)</f>
        <v>0</v>
      </c>
      <c r="E30" s="405">
        <f>SUM(E31:E32)</f>
        <v>0</v>
      </c>
      <c r="F30" s="405">
        <f>SUM(F31:F32)</f>
        <v>0</v>
      </c>
      <c r="G30" s="405">
        <f>SUM(G31:G32)</f>
        <v>0</v>
      </c>
      <c r="H30" s="405">
        <f>SUM(H31:H32)</f>
        <v>0</v>
      </c>
      <c r="I30" s="405">
        <f>SUM(I31:I32)</f>
        <v>0</v>
      </c>
      <c r="J30" s="405">
        <f>SUM(J31:J32)</f>
        <v>0</v>
      </c>
      <c r="K30" s="405">
        <f>SUM(K31:K32)</f>
        <v>0</v>
      </c>
      <c r="L30" s="405">
        <f>SUM(L31:L32)</f>
        <v>0</v>
      </c>
      <c r="M30" s="405">
        <f>SUM(M31:M32)</f>
        <v>0</v>
      </c>
      <c r="N30" s="405">
        <f>SUM(N31:N32)</f>
        <v>0</v>
      </c>
      <c r="O30" s="405">
        <f>SUM(O31:O32)</f>
        <v>0</v>
      </c>
      <c r="P30" s="405">
        <f>SUM(P31:P32)</f>
        <v>0</v>
      </c>
      <c r="Q30" s="405">
        <f>SUM(Q31:Q32)</f>
        <v>0</v>
      </c>
      <c r="R30" s="390">
        <f>SUM(C30:Q30)</f>
        <v>0</v>
      </c>
      <c r="S30" s="213"/>
      <c r="T30" s="213"/>
      <c r="U30" s="213"/>
      <c r="V30" s="213"/>
      <c r="W30" s="213"/>
      <c r="X30" s="213"/>
      <c r="Y30" s="213"/>
      <c r="Z30" s="213"/>
      <c r="AA30" s="213"/>
      <c r="AB30" s="213"/>
    </row>
    <row r="31" spans="1:28" ht="15" customHeight="1">
      <c r="A31" s="389" t="s">
        <v>725</v>
      </c>
      <c r="B31" s="408"/>
      <c r="C31" s="387">
        <v>0</v>
      </c>
      <c r="D31" s="407">
        <v>0</v>
      </c>
      <c r="E31" s="407">
        <v>0</v>
      </c>
      <c r="F31" s="407">
        <v>0</v>
      </c>
      <c r="G31" s="407">
        <v>0</v>
      </c>
      <c r="H31" s="387">
        <v>0</v>
      </c>
      <c r="I31" s="407">
        <v>0</v>
      </c>
      <c r="J31" s="407">
        <v>0</v>
      </c>
      <c r="K31" s="387">
        <v>0</v>
      </c>
      <c r="L31" s="387">
        <v>0</v>
      </c>
      <c r="M31" s="387">
        <v>0</v>
      </c>
      <c r="N31" s="387">
        <v>0</v>
      </c>
      <c r="O31" s="387">
        <v>0</v>
      </c>
      <c r="P31" s="387">
        <v>0</v>
      </c>
      <c r="Q31" s="387">
        <v>0</v>
      </c>
      <c r="R31" s="386">
        <f>SUM(C31:Q31)</f>
        <v>0</v>
      </c>
      <c r="S31" s="210"/>
      <c r="T31" s="210"/>
      <c r="U31" s="210"/>
      <c r="V31" s="210"/>
      <c r="W31" s="210"/>
      <c r="X31" s="210"/>
      <c r="Y31" s="210"/>
      <c r="Z31" s="210"/>
      <c r="AA31" s="210"/>
      <c r="AB31" s="210"/>
    </row>
    <row r="32" spans="1:28" ht="15" customHeight="1">
      <c r="A32" s="389" t="s">
        <v>724</v>
      </c>
      <c r="B32" s="408"/>
      <c r="C32" s="387">
        <v>0</v>
      </c>
      <c r="D32" s="407">
        <v>0</v>
      </c>
      <c r="E32" s="407">
        <v>0</v>
      </c>
      <c r="F32" s="407">
        <v>0</v>
      </c>
      <c r="G32" s="407">
        <v>0</v>
      </c>
      <c r="H32" s="387">
        <v>0</v>
      </c>
      <c r="I32" s="407">
        <v>0</v>
      </c>
      <c r="J32" s="407">
        <v>0</v>
      </c>
      <c r="K32" s="387">
        <v>0</v>
      </c>
      <c r="L32" s="387">
        <v>0</v>
      </c>
      <c r="M32" s="387">
        <v>0</v>
      </c>
      <c r="N32" s="387">
        <v>0</v>
      </c>
      <c r="O32" s="387">
        <v>0</v>
      </c>
      <c r="P32" s="387">
        <v>0</v>
      </c>
      <c r="Q32" s="387">
        <v>0</v>
      </c>
      <c r="R32" s="386">
        <f>SUM(C32:Q32)</f>
        <v>0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</row>
    <row r="33" spans="1:28" s="378" customFormat="1" ht="15" customHeight="1">
      <c r="A33" s="395" t="s">
        <v>723</v>
      </c>
      <c r="B33" s="394"/>
      <c r="C33" s="393">
        <v>0</v>
      </c>
      <c r="D33" s="393">
        <v>0</v>
      </c>
      <c r="E33" s="393">
        <v>0</v>
      </c>
      <c r="F33" s="393">
        <v>0</v>
      </c>
      <c r="G33" s="393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0">
        <f>SUM(C33:Q33)</f>
        <v>0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3"/>
    </row>
    <row r="34" spans="1:28" s="378" customFormat="1" ht="15" customHeight="1">
      <c r="A34" s="395" t="s">
        <v>722</v>
      </c>
      <c r="B34" s="394"/>
      <c r="C34" s="393">
        <v>0</v>
      </c>
      <c r="D34" s="393">
        <v>0</v>
      </c>
      <c r="E34" s="393">
        <v>0</v>
      </c>
      <c r="F34" s="393">
        <v>0</v>
      </c>
      <c r="G34" s="393">
        <v>0</v>
      </c>
      <c r="H34" s="396">
        <v>0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0">
        <f>SUM(C34:Q34)</f>
        <v>0</v>
      </c>
      <c r="S34" s="213"/>
      <c r="T34" s="213"/>
      <c r="U34" s="213"/>
      <c r="V34" s="213"/>
      <c r="W34" s="213"/>
      <c r="X34" s="213"/>
      <c r="Y34" s="213"/>
      <c r="Z34" s="213"/>
      <c r="AA34" s="213"/>
      <c r="AB34" s="213"/>
    </row>
    <row r="35" spans="1:28" s="378" customFormat="1" ht="15" customHeight="1">
      <c r="A35" s="395" t="s">
        <v>721</v>
      </c>
      <c r="B35" s="394"/>
      <c r="C35" s="393">
        <v>0</v>
      </c>
      <c r="D35" s="393">
        <v>0</v>
      </c>
      <c r="E35" s="393">
        <v>0</v>
      </c>
      <c r="F35" s="393">
        <v>0</v>
      </c>
      <c r="G35" s="393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0">
        <f>SUM(C35:Q35)</f>
        <v>0</v>
      </c>
      <c r="S35" s="213"/>
      <c r="T35" s="213"/>
      <c r="U35" s="213"/>
      <c r="V35" s="213"/>
      <c r="W35" s="213"/>
      <c r="X35" s="213"/>
      <c r="Y35" s="213"/>
      <c r="Z35" s="213"/>
      <c r="AA35" s="213"/>
      <c r="AB35" s="213"/>
    </row>
    <row r="36" spans="1:28" s="378" customFormat="1" ht="15" customHeight="1">
      <c r="A36" s="395" t="s">
        <v>720</v>
      </c>
      <c r="B36" s="394"/>
      <c r="C36" s="393">
        <v>0</v>
      </c>
      <c r="D36" s="393">
        <v>0</v>
      </c>
      <c r="E36" s="393">
        <v>0</v>
      </c>
      <c r="F36" s="393">
        <v>0</v>
      </c>
      <c r="G36" s="393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0">
        <f>SUM(C36:Q36)</f>
        <v>0</v>
      </c>
      <c r="S36" s="213"/>
      <c r="T36" s="213"/>
      <c r="U36" s="213"/>
      <c r="V36" s="213"/>
      <c r="W36" s="213"/>
      <c r="X36" s="213"/>
      <c r="Y36" s="213"/>
      <c r="Z36" s="213"/>
      <c r="AA36" s="213"/>
      <c r="AB36" s="213"/>
    </row>
    <row r="37" spans="1:28" s="378" customFormat="1" ht="15" customHeight="1">
      <c r="A37" s="395" t="s">
        <v>719</v>
      </c>
      <c r="B37" s="394"/>
      <c r="C37" s="393">
        <v>0</v>
      </c>
      <c r="D37" s="393">
        <v>0</v>
      </c>
      <c r="E37" s="393">
        <v>0</v>
      </c>
      <c r="F37" s="393">
        <v>0</v>
      </c>
      <c r="G37" s="393">
        <v>0</v>
      </c>
      <c r="H37" s="396">
        <v>0</v>
      </c>
      <c r="I37" s="396">
        <v>0</v>
      </c>
      <c r="J37" s="396">
        <v>0</v>
      </c>
      <c r="K37" s="396">
        <v>940295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0">
        <f>SUM(C37:Q37)</f>
        <v>940295</v>
      </c>
      <c r="S37" s="213"/>
      <c r="T37" s="213"/>
      <c r="U37" s="213"/>
      <c r="V37" s="213"/>
      <c r="W37" s="213"/>
      <c r="X37" s="213"/>
      <c r="Y37" s="213"/>
      <c r="Z37" s="213"/>
      <c r="AA37" s="213"/>
      <c r="AB37" s="213"/>
    </row>
    <row r="38" spans="1:28" s="378" customFormat="1" ht="15" customHeight="1">
      <c r="A38" s="392" t="s">
        <v>718</v>
      </c>
      <c r="B38" s="394"/>
      <c r="C38" s="405">
        <f>SUM(C39:C41)</f>
        <v>0</v>
      </c>
      <c r="D38" s="405">
        <f>SUM(D39:D41)</f>
        <v>0</v>
      </c>
      <c r="E38" s="405">
        <f>SUM(E39:E41)</f>
        <v>0</v>
      </c>
      <c r="F38" s="405">
        <f>SUM(F39:F41)</f>
        <v>0</v>
      </c>
      <c r="G38" s="405">
        <f>SUM(G39:G41)</f>
        <v>73119</v>
      </c>
      <c r="H38" s="405">
        <f>SUM(H39:H41)</f>
        <v>0</v>
      </c>
      <c r="I38" s="405">
        <f>SUM(I39:I41)</f>
        <v>656957</v>
      </c>
      <c r="J38" s="405">
        <f>SUM(J39:J41)</f>
        <v>22009</v>
      </c>
      <c r="K38" s="405">
        <f>SUM(K39:K41)</f>
        <v>-753198</v>
      </c>
      <c r="L38" s="405">
        <f>SUM(L39:L41)</f>
        <v>0</v>
      </c>
      <c r="M38" s="405">
        <f>SUM(M39:M41)</f>
        <v>0</v>
      </c>
      <c r="N38" s="405">
        <f>SUM(N39:N41)</f>
        <v>1113</v>
      </c>
      <c r="O38" s="405">
        <f>SUM(O39:O41)</f>
        <v>0</v>
      </c>
      <c r="P38" s="405">
        <f>SUM(P39:P41)</f>
        <v>0</v>
      </c>
      <c r="Q38" s="405">
        <f>SUM(Q39:Q41)</f>
        <v>0</v>
      </c>
      <c r="R38" s="390">
        <f>SUM(C38:Q38)</f>
        <v>0</v>
      </c>
      <c r="S38" s="213"/>
      <c r="T38" s="213"/>
      <c r="U38" s="213"/>
      <c r="V38" s="213"/>
      <c r="W38" s="213"/>
      <c r="X38" s="213"/>
      <c r="Y38" s="213"/>
      <c r="Z38" s="213"/>
      <c r="AA38" s="213"/>
      <c r="AB38" s="213"/>
    </row>
    <row r="39" spans="1:28" ht="15" customHeight="1">
      <c r="A39" s="389" t="s">
        <v>717</v>
      </c>
      <c r="B39" s="408"/>
      <c r="C39" s="387">
        <v>0</v>
      </c>
      <c r="D39" s="407">
        <v>0</v>
      </c>
      <c r="E39" s="407">
        <v>0</v>
      </c>
      <c r="F39" s="407">
        <v>0</v>
      </c>
      <c r="G39" s="407">
        <v>0</v>
      </c>
      <c r="H39" s="387">
        <v>0</v>
      </c>
      <c r="I39" s="407">
        <v>0</v>
      </c>
      <c r="J39" s="407">
        <v>0</v>
      </c>
      <c r="K39" s="387">
        <v>0</v>
      </c>
      <c r="L39" s="387">
        <v>0</v>
      </c>
      <c r="M39" s="387">
        <v>0</v>
      </c>
      <c r="N39" s="387">
        <v>0</v>
      </c>
      <c r="O39" s="387">
        <v>0</v>
      </c>
      <c r="P39" s="387">
        <v>0</v>
      </c>
      <c r="Q39" s="387">
        <v>0</v>
      </c>
      <c r="R39" s="386">
        <f>SUM(C39:Q39)</f>
        <v>0</v>
      </c>
      <c r="S39" s="210"/>
      <c r="T39" s="210"/>
      <c r="U39" s="210"/>
      <c r="V39" s="210"/>
      <c r="W39" s="210"/>
      <c r="X39" s="210"/>
      <c r="Y39" s="210"/>
      <c r="Z39" s="210"/>
      <c r="AA39" s="210"/>
      <c r="AB39" s="210"/>
    </row>
    <row r="40" spans="1:28" ht="15" customHeight="1">
      <c r="A40" s="389" t="s">
        <v>716</v>
      </c>
      <c r="B40" s="408"/>
      <c r="C40" s="387">
        <v>0</v>
      </c>
      <c r="D40" s="407">
        <v>0</v>
      </c>
      <c r="E40" s="407">
        <v>0</v>
      </c>
      <c r="F40" s="407">
        <v>0</v>
      </c>
      <c r="G40" s="407">
        <v>73119</v>
      </c>
      <c r="H40" s="387">
        <v>0</v>
      </c>
      <c r="I40" s="407">
        <v>656957</v>
      </c>
      <c r="J40" s="407">
        <v>22009</v>
      </c>
      <c r="K40" s="387">
        <v>-753198</v>
      </c>
      <c r="L40" s="387">
        <v>0</v>
      </c>
      <c r="M40" s="387">
        <v>0</v>
      </c>
      <c r="N40" s="387">
        <v>1113</v>
      </c>
      <c r="O40" s="387">
        <v>0</v>
      </c>
      <c r="P40" s="387">
        <v>0</v>
      </c>
      <c r="Q40" s="387">
        <v>0</v>
      </c>
      <c r="R40" s="386">
        <f>SUM(C40:Q40)</f>
        <v>0</v>
      </c>
      <c r="S40" s="210"/>
      <c r="T40" s="210"/>
      <c r="U40" s="210"/>
      <c r="V40" s="210"/>
      <c r="W40" s="210"/>
      <c r="X40" s="210"/>
      <c r="Y40" s="210"/>
      <c r="Z40" s="210"/>
      <c r="AA40" s="210"/>
      <c r="AB40" s="210"/>
    </row>
    <row r="41" spans="1:28" ht="15" customHeight="1">
      <c r="A41" s="389" t="s">
        <v>715</v>
      </c>
      <c r="B41" s="408"/>
      <c r="C41" s="387">
        <v>0</v>
      </c>
      <c r="D41" s="407">
        <v>0</v>
      </c>
      <c r="E41" s="407">
        <v>0</v>
      </c>
      <c r="F41" s="407">
        <v>0</v>
      </c>
      <c r="G41" s="407">
        <v>0</v>
      </c>
      <c r="H41" s="387">
        <v>0</v>
      </c>
      <c r="I41" s="407">
        <v>0</v>
      </c>
      <c r="J41" s="407">
        <v>0</v>
      </c>
      <c r="K41" s="387">
        <v>0</v>
      </c>
      <c r="L41" s="387">
        <v>0</v>
      </c>
      <c r="M41" s="387">
        <v>0</v>
      </c>
      <c r="N41" s="387">
        <v>0</v>
      </c>
      <c r="O41" s="387">
        <v>0</v>
      </c>
      <c r="P41" s="387">
        <v>0</v>
      </c>
      <c r="Q41" s="387">
        <v>0</v>
      </c>
      <c r="R41" s="386">
        <f>SUM(C41:Q41)</f>
        <v>0</v>
      </c>
      <c r="S41" s="210"/>
      <c r="T41" s="210"/>
      <c r="U41" s="210"/>
      <c r="V41" s="210"/>
      <c r="W41" s="210"/>
      <c r="X41" s="210"/>
      <c r="Y41" s="210"/>
      <c r="Z41" s="210"/>
      <c r="AA41" s="210"/>
      <c r="AB41" s="210"/>
    </row>
    <row r="42" spans="1:28" s="378" customFormat="1" ht="15" customHeight="1">
      <c r="A42" s="406"/>
      <c r="B42" s="391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390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</row>
    <row r="43" spans="1:28" s="378" customFormat="1" ht="15" customHeight="1">
      <c r="A43" s="392" t="s">
        <v>714</v>
      </c>
      <c r="B43" s="394"/>
      <c r="C43" s="405">
        <f>C15+C18+C19+C20+C23+C24+C25+C26+C27+C28+C29+C30+C33+C34+C35+C36+C37+C38</f>
        <v>2500000</v>
      </c>
      <c r="D43" s="405">
        <f>D15+D18+D19+D20+D23+D24+D25+D26+D27+D28+D29+D30+D33+D34+D35+D36+D37+D38</f>
        <v>0</v>
      </c>
      <c r="E43" s="405">
        <f>E15+E18+E19+E20+E23+E24+E25+E26+E27+E28+E29+E30+E33+E34+E35+E36+E37+E38</f>
        <v>723918</v>
      </c>
      <c r="F43" s="405">
        <f>F15+F18+F19+F20+F23+F24+F25+F26+F27+F28+F29+F30+F33+F34+F35+F36+F37+F38</f>
        <v>0</v>
      </c>
      <c r="G43" s="405">
        <f>G15+G18+G19+G20+G23+G24+G25+G26+G27+G28+G29+G30+G33+G34+G35+G36+G37+G38</f>
        <v>353012</v>
      </c>
      <c r="H43" s="405">
        <f>H15+H18+H19+H20+H23+H24+H25+H26+H27+H28+H29+H30+H33+H34+H35+H36+H37+H38</f>
        <v>0</v>
      </c>
      <c r="I43" s="405">
        <f>I15+I18+I19+I20+I23+I24+I25+I26+I27+I28+I29+I30+I33+I34+I35+I36+I37+I38</f>
        <v>1713233</v>
      </c>
      <c r="J43" s="405">
        <f>J15+J18+J19+J20+J23+J24+J25+J26+J27+J28+J29+J30+J33+J34+J35+J36+J37+J38</f>
        <v>206430</v>
      </c>
      <c r="K43" s="405">
        <f>K15+K18+K19+K20+K23+K24+K25+K26+K27+K28+K29+K30+K33+K34+K35+K36+K37+K38</f>
        <v>940295</v>
      </c>
      <c r="L43" s="405">
        <f>L15+L18+L19+L20+L23+L24+L25+L26+L27+L28+L29+L30+L33+L34+L35+L36+L37+L38</f>
        <v>0</v>
      </c>
      <c r="M43" s="405">
        <f>M15+M18+M19+M20+M23+M24+M25+M26+M27+M28+M29+M30+M33+M34+M35+M36+M37+M38</f>
        <v>538755</v>
      </c>
      <c r="N43" s="405">
        <f>N15+N18+N19+N20+N23+N24+N25+N26+N27+N28+N29+N30+N33+N34+N35+N36+N37+N38</f>
        <v>1138</v>
      </c>
      <c r="O43" s="405">
        <f>O15+O18+O19+O20+O23+O24+O25+O26+O27+O28+O29+O30+O33+O34+O35+O36+O37+O38</f>
        <v>66530</v>
      </c>
      <c r="P43" s="405">
        <f>P15+P18+P19+P20+P23+P24+P25+P26+P27+P28+P29+P30+P33+P34+P35+P36+P37+P38</f>
        <v>0</v>
      </c>
      <c r="Q43" s="405">
        <f>Q15+Q18+Q19+Q20+Q23+Q24+Q25+Q26+Q27+Q28+Q29+Q30+Q33+Q34+Q35+Q36+Q37+Q38</f>
        <v>0</v>
      </c>
      <c r="R43" s="390">
        <f>SUM(C43:Q43)</f>
        <v>7043311</v>
      </c>
      <c r="S43" s="213"/>
      <c r="T43" s="213"/>
      <c r="U43" s="213"/>
      <c r="V43" s="213"/>
      <c r="W43" s="213"/>
      <c r="X43" s="213"/>
      <c r="Y43" s="213"/>
      <c r="Z43" s="213"/>
      <c r="AA43" s="213"/>
      <c r="AB43" s="213"/>
    </row>
    <row r="44" spans="1:28" s="378" customFormat="1" ht="15" customHeight="1">
      <c r="A44" s="381"/>
      <c r="B44" s="380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379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</row>
    <row r="45" spans="1:28" ht="15" customHeight="1">
      <c r="A45" s="404"/>
      <c r="B45" s="403"/>
      <c r="C45" s="399"/>
      <c r="D45" s="399"/>
      <c r="E45" s="399"/>
      <c r="F45" s="399"/>
      <c r="G45" s="399"/>
      <c r="H45" s="399"/>
      <c r="I45" s="399"/>
      <c r="J45" s="399"/>
      <c r="K45" s="400"/>
      <c r="L45" s="400"/>
      <c r="M45" s="399"/>
      <c r="N45" s="399"/>
      <c r="O45" s="399"/>
      <c r="P45" s="399"/>
      <c r="Q45" s="399"/>
      <c r="R45" s="386"/>
      <c r="S45" s="373"/>
      <c r="T45" s="373"/>
      <c r="U45" s="373"/>
      <c r="V45" s="373"/>
      <c r="W45" s="373"/>
      <c r="X45" s="373"/>
      <c r="Y45" s="373"/>
      <c r="Z45" s="373"/>
      <c r="AA45" s="210"/>
      <c r="AB45" s="210"/>
    </row>
    <row r="46" spans="1:28" ht="15" customHeight="1">
      <c r="A46" s="402" t="s">
        <v>670</v>
      </c>
      <c r="B46" s="394"/>
      <c r="C46" s="399"/>
      <c r="D46" s="399"/>
      <c r="E46" s="399"/>
      <c r="F46" s="399"/>
      <c r="G46" s="399"/>
      <c r="H46" s="399"/>
      <c r="I46" s="399"/>
      <c r="J46" s="399"/>
      <c r="K46" s="400"/>
      <c r="L46" s="400"/>
      <c r="M46" s="399"/>
      <c r="N46" s="399"/>
      <c r="O46" s="399"/>
      <c r="P46" s="399"/>
      <c r="Q46" s="399"/>
      <c r="R46" s="386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</row>
    <row r="47" spans="1:28" ht="15" customHeight="1">
      <c r="A47" s="401" t="str">
        <f>+aktif!$D$6</f>
        <v>(30/09/2010)</v>
      </c>
      <c r="B47" s="394"/>
      <c r="C47" s="399"/>
      <c r="D47" s="399"/>
      <c r="E47" s="399"/>
      <c r="F47" s="399"/>
      <c r="G47" s="399"/>
      <c r="H47" s="399"/>
      <c r="I47" s="399"/>
      <c r="J47" s="399"/>
      <c r="K47" s="400"/>
      <c r="L47" s="400"/>
      <c r="M47" s="399"/>
      <c r="N47" s="399"/>
      <c r="O47" s="399"/>
      <c r="P47" s="399"/>
      <c r="Q47" s="399"/>
      <c r="R47" s="386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</row>
    <row r="48" spans="1:28" s="378" customFormat="1" ht="15" customHeight="1">
      <c r="A48" s="392" t="s">
        <v>713</v>
      </c>
      <c r="B48" s="391"/>
      <c r="C48" s="396">
        <v>2500000</v>
      </c>
      <c r="D48" s="396">
        <v>0</v>
      </c>
      <c r="E48" s="396">
        <v>723918</v>
      </c>
      <c r="F48" s="396">
        <v>0</v>
      </c>
      <c r="G48" s="396">
        <v>353012</v>
      </c>
      <c r="H48" s="396">
        <v>0</v>
      </c>
      <c r="I48" s="396">
        <v>1713233</v>
      </c>
      <c r="J48" s="396">
        <v>206430</v>
      </c>
      <c r="K48" s="396">
        <v>1251206</v>
      </c>
      <c r="L48" s="396">
        <v>0</v>
      </c>
      <c r="M48" s="396">
        <v>565474</v>
      </c>
      <c r="N48" s="396">
        <v>1138</v>
      </c>
      <c r="O48" s="396">
        <v>66530</v>
      </c>
      <c r="P48" s="396">
        <v>0</v>
      </c>
      <c r="Q48" s="396">
        <v>0</v>
      </c>
      <c r="R48" s="390">
        <f>SUM(C48:Q48)</f>
        <v>7380941</v>
      </c>
      <c r="S48" s="213"/>
      <c r="T48" s="213"/>
      <c r="U48" s="213"/>
      <c r="V48" s="213"/>
      <c r="W48" s="213"/>
      <c r="X48" s="213"/>
      <c r="Y48" s="213"/>
      <c r="Z48" s="213"/>
      <c r="AA48" s="213"/>
      <c r="AB48" s="213"/>
    </row>
    <row r="49" spans="1:28" ht="15" customHeight="1">
      <c r="A49" s="389"/>
      <c r="B49" s="388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86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</row>
    <row r="50" spans="1:28" ht="15" customHeight="1">
      <c r="A50" s="398" t="s">
        <v>712</v>
      </c>
      <c r="B50" s="388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86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</row>
    <row r="51" spans="1:28" s="378" customFormat="1" ht="15" customHeight="1">
      <c r="A51" s="392" t="s">
        <v>711</v>
      </c>
      <c r="B51" s="391"/>
      <c r="C51" s="396">
        <v>0</v>
      </c>
      <c r="D51" s="396">
        <v>0</v>
      </c>
      <c r="E51" s="396">
        <v>0</v>
      </c>
      <c r="F51" s="396">
        <v>0</v>
      </c>
      <c r="G51" s="396">
        <v>0</v>
      </c>
      <c r="H51" s="396">
        <v>0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0</v>
      </c>
      <c r="Q51" s="396">
        <v>0</v>
      </c>
      <c r="R51" s="390">
        <f>SUM(C51:Q51)</f>
        <v>0</v>
      </c>
      <c r="S51" s="213"/>
      <c r="T51" s="213"/>
      <c r="U51" s="213"/>
      <c r="V51" s="213"/>
      <c r="W51" s="213"/>
      <c r="X51" s="213"/>
      <c r="Y51" s="213"/>
      <c r="Z51" s="213"/>
      <c r="AA51" s="213"/>
      <c r="AB51" s="213"/>
    </row>
    <row r="52" spans="1:28" s="378" customFormat="1" ht="15" customHeight="1">
      <c r="A52" s="392" t="s">
        <v>710</v>
      </c>
      <c r="B52" s="391"/>
      <c r="C52" s="396">
        <v>0</v>
      </c>
      <c r="D52" s="396">
        <v>0</v>
      </c>
      <c r="E52" s="396">
        <v>0</v>
      </c>
      <c r="F52" s="396">
        <v>0</v>
      </c>
      <c r="G52" s="396">
        <v>0</v>
      </c>
      <c r="H52" s="396">
        <v>0</v>
      </c>
      <c r="I52" s="396">
        <v>0</v>
      </c>
      <c r="J52" s="396">
        <v>0</v>
      </c>
      <c r="K52" s="396">
        <v>0</v>
      </c>
      <c r="L52" s="396">
        <v>0</v>
      </c>
      <c r="M52" s="396">
        <v>171732</v>
      </c>
      <c r="N52" s="396">
        <v>0</v>
      </c>
      <c r="O52" s="396">
        <v>0</v>
      </c>
      <c r="P52" s="396">
        <v>0</v>
      </c>
      <c r="Q52" s="396">
        <v>0</v>
      </c>
      <c r="R52" s="390">
        <f>SUM(C52:Q52)</f>
        <v>171732</v>
      </c>
      <c r="S52" s="213"/>
      <c r="T52" s="213"/>
      <c r="U52" s="213"/>
      <c r="V52" s="213"/>
      <c r="W52" s="213"/>
      <c r="X52" s="213"/>
      <c r="Y52" s="213"/>
      <c r="Z52" s="213"/>
      <c r="AA52" s="213"/>
      <c r="AB52" s="213"/>
    </row>
    <row r="53" spans="1:28" s="378" customFormat="1" ht="15" customHeight="1">
      <c r="A53" s="392" t="s">
        <v>709</v>
      </c>
      <c r="B53" s="391"/>
      <c r="C53" s="226">
        <f>SUM(C54:C55)</f>
        <v>0</v>
      </c>
      <c r="D53" s="226">
        <f>SUM(D54:D55)</f>
        <v>0</v>
      </c>
      <c r="E53" s="226">
        <f>SUM(E54:E55)</f>
        <v>0</v>
      </c>
      <c r="F53" s="226">
        <f>SUM(F54:F55)</f>
        <v>0</v>
      </c>
      <c r="G53" s="226">
        <f>SUM(G54:G55)</f>
        <v>0</v>
      </c>
      <c r="H53" s="226">
        <f>SUM(H54:H55)</f>
        <v>0</v>
      </c>
      <c r="I53" s="226">
        <f>SUM(I54:I55)</f>
        <v>0</v>
      </c>
      <c r="J53" s="226">
        <f>SUM(J54:J55)</f>
        <v>0</v>
      </c>
      <c r="K53" s="226">
        <f>SUM(K54:K55)</f>
        <v>0</v>
      </c>
      <c r="L53" s="226">
        <f>SUM(L54:L55)</f>
        <v>0</v>
      </c>
      <c r="M53" s="226">
        <f>SUM(M54:M55)</f>
        <v>0</v>
      </c>
      <c r="N53" s="226">
        <f>SUM(N54:N55)</f>
        <v>0</v>
      </c>
      <c r="O53" s="226">
        <f>SUM(O54:O55)</f>
        <v>0</v>
      </c>
      <c r="P53" s="226">
        <f>SUM(P54:P55)</f>
        <v>0</v>
      </c>
      <c r="Q53" s="226">
        <f>SUM(Q54:Q55)</f>
        <v>0</v>
      </c>
      <c r="R53" s="390">
        <f>SUM(C53:Q53)</f>
        <v>0</v>
      </c>
      <c r="S53" s="213"/>
      <c r="T53" s="213"/>
      <c r="U53" s="213"/>
      <c r="V53" s="213"/>
      <c r="W53" s="213"/>
      <c r="X53" s="213"/>
      <c r="Y53" s="213"/>
      <c r="Z53" s="213"/>
      <c r="AA53" s="213"/>
      <c r="AB53" s="213"/>
    </row>
    <row r="54" spans="1:28" ht="15" customHeight="1">
      <c r="A54" s="389" t="s">
        <v>708</v>
      </c>
      <c r="B54" s="388"/>
      <c r="C54" s="387">
        <v>0</v>
      </c>
      <c r="D54" s="387">
        <v>0</v>
      </c>
      <c r="E54" s="387">
        <v>0</v>
      </c>
      <c r="F54" s="387">
        <v>0</v>
      </c>
      <c r="G54" s="387">
        <v>0</v>
      </c>
      <c r="H54" s="387">
        <v>0</v>
      </c>
      <c r="I54" s="387">
        <v>0</v>
      </c>
      <c r="J54" s="387">
        <v>0</v>
      </c>
      <c r="K54" s="387">
        <v>0</v>
      </c>
      <c r="L54" s="387">
        <v>0</v>
      </c>
      <c r="M54" s="387">
        <v>0</v>
      </c>
      <c r="N54" s="387">
        <v>0</v>
      </c>
      <c r="O54" s="387">
        <v>0</v>
      </c>
      <c r="P54" s="387">
        <v>0</v>
      </c>
      <c r="Q54" s="387">
        <v>0</v>
      </c>
      <c r="R54" s="386">
        <f>SUM(C54:Q54)</f>
        <v>0</v>
      </c>
      <c r="S54" s="210"/>
      <c r="T54" s="210"/>
      <c r="U54" s="210"/>
      <c r="V54" s="210"/>
      <c r="W54" s="210"/>
      <c r="X54" s="210"/>
      <c r="Y54" s="210"/>
      <c r="Z54" s="210"/>
      <c r="AA54" s="210"/>
      <c r="AB54" s="210"/>
    </row>
    <row r="55" spans="1:28" ht="15" customHeight="1">
      <c r="A55" s="389" t="s">
        <v>707</v>
      </c>
      <c r="B55" s="388"/>
      <c r="C55" s="387">
        <v>0</v>
      </c>
      <c r="D55" s="387">
        <v>0</v>
      </c>
      <c r="E55" s="387">
        <v>0</v>
      </c>
      <c r="F55" s="387">
        <v>0</v>
      </c>
      <c r="G55" s="387">
        <v>0</v>
      </c>
      <c r="H55" s="387">
        <v>0</v>
      </c>
      <c r="I55" s="387">
        <v>0</v>
      </c>
      <c r="J55" s="387">
        <v>0</v>
      </c>
      <c r="K55" s="387">
        <v>0</v>
      </c>
      <c r="L55" s="387">
        <v>0</v>
      </c>
      <c r="M55" s="387">
        <v>0</v>
      </c>
      <c r="N55" s="387">
        <v>0</v>
      </c>
      <c r="O55" s="387">
        <v>0</v>
      </c>
      <c r="P55" s="387">
        <v>0</v>
      </c>
      <c r="Q55" s="387">
        <v>0</v>
      </c>
      <c r="R55" s="386">
        <f>SUM(C55:Q55)</f>
        <v>0</v>
      </c>
      <c r="S55" s="210"/>
      <c r="T55" s="210"/>
      <c r="U55" s="210"/>
      <c r="V55" s="210"/>
      <c r="W55" s="210"/>
      <c r="X55" s="210"/>
      <c r="Y55" s="210"/>
      <c r="Z55" s="210"/>
      <c r="AA55" s="210"/>
      <c r="AB55" s="210"/>
    </row>
    <row r="56" spans="1:28" s="378" customFormat="1" ht="15" customHeight="1">
      <c r="A56" s="392" t="s">
        <v>706</v>
      </c>
      <c r="B56" s="391"/>
      <c r="C56" s="396">
        <v>0</v>
      </c>
      <c r="D56" s="396">
        <v>0</v>
      </c>
      <c r="E56" s="396">
        <v>0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0</v>
      </c>
      <c r="Q56" s="396">
        <v>0</v>
      </c>
      <c r="R56" s="390">
        <f>SUM(C56:Q56)</f>
        <v>0</v>
      </c>
      <c r="S56" s="213"/>
      <c r="T56" s="213"/>
      <c r="U56" s="213"/>
      <c r="V56" s="213"/>
      <c r="W56" s="213"/>
      <c r="X56" s="213"/>
      <c r="Y56" s="213"/>
      <c r="Z56" s="213"/>
      <c r="AA56" s="213"/>
      <c r="AB56" s="213"/>
    </row>
    <row r="57" spans="1:28" s="378" customFormat="1" ht="15" customHeight="1">
      <c r="A57" s="392" t="s">
        <v>705</v>
      </c>
      <c r="B57" s="391"/>
      <c r="C57" s="396">
        <v>0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0</v>
      </c>
      <c r="Q57" s="396">
        <v>0</v>
      </c>
      <c r="R57" s="390">
        <f>SUM(C57:Q57)</f>
        <v>0</v>
      </c>
      <c r="S57" s="213"/>
      <c r="T57" s="213"/>
      <c r="U57" s="213"/>
      <c r="V57" s="213"/>
      <c r="W57" s="213"/>
      <c r="X57" s="213"/>
      <c r="Y57" s="213"/>
      <c r="Z57" s="213"/>
      <c r="AA57" s="213"/>
      <c r="AB57" s="213"/>
    </row>
    <row r="58" spans="1:28" s="378" customFormat="1" ht="30" customHeight="1">
      <c r="A58" s="392" t="s">
        <v>704</v>
      </c>
      <c r="B58" s="391"/>
      <c r="C58" s="396">
        <v>0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</v>
      </c>
      <c r="Q58" s="396">
        <v>0</v>
      </c>
      <c r="R58" s="390">
        <f>SUM(C58:Q58)</f>
        <v>0</v>
      </c>
      <c r="S58" s="213"/>
      <c r="T58" s="213"/>
      <c r="U58" s="213"/>
      <c r="V58" s="213"/>
      <c r="W58" s="213"/>
      <c r="X58" s="213"/>
      <c r="Y58" s="213"/>
      <c r="Z58" s="213"/>
      <c r="AA58" s="213"/>
      <c r="AB58" s="213"/>
    </row>
    <row r="59" spans="1:28" s="378" customFormat="1" ht="15" customHeight="1">
      <c r="A59" s="392" t="s">
        <v>703</v>
      </c>
      <c r="B59" s="391"/>
      <c r="C59" s="396">
        <v>0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</v>
      </c>
      <c r="Q59" s="396">
        <v>0</v>
      </c>
      <c r="R59" s="390">
        <f>SUM(C59:Q59)</f>
        <v>0</v>
      </c>
      <c r="S59" s="213"/>
      <c r="T59" s="213"/>
      <c r="U59" s="213"/>
      <c r="V59" s="213"/>
      <c r="W59" s="213"/>
      <c r="X59" s="213"/>
      <c r="Y59" s="213"/>
      <c r="Z59" s="213"/>
      <c r="AA59" s="213"/>
      <c r="AB59" s="213"/>
    </row>
    <row r="60" spans="1:28" s="378" customFormat="1" ht="15" customHeight="1">
      <c r="A60" s="392" t="s">
        <v>702</v>
      </c>
      <c r="B60" s="391"/>
      <c r="C60" s="396">
        <v>0</v>
      </c>
      <c r="D60" s="396">
        <v>0</v>
      </c>
      <c r="E60" s="396">
        <v>0</v>
      </c>
      <c r="F60" s="396">
        <v>0</v>
      </c>
      <c r="G60" s="396">
        <v>0</v>
      </c>
      <c r="H60" s="396">
        <v>0</v>
      </c>
      <c r="I60" s="396">
        <v>0</v>
      </c>
      <c r="J60" s="396">
        <v>0</v>
      </c>
      <c r="K60" s="396">
        <v>0</v>
      </c>
      <c r="L60" s="396">
        <v>0</v>
      </c>
      <c r="M60" s="396">
        <v>0</v>
      </c>
      <c r="N60" s="396">
        <v>0</v>
      </c>
      <c r="O60" s="396">
        <v>0</v>
      </c>
      <c r="P60" s="396">
        <v>0</v>
      </c>
      <c r="Q60" s="396">
        <v>0</v>
      </c>
      <c r="R60" s="390">
        <f>SUM(C60:Q60)</f>
        <v>0</v>
      </c>
      <c r="S60" s="213"/>
      <c r="T60" s="213"/>
      <c r="U60" s="213"/>
      <c r="V60" s="213"/>
      <c r="W60" s="213"/>
      <c r="X60" s="213"/>
      <c r="Y60" s="213"/>
      <c r="Z60" s="213"/>
      <c r="AA60" s="213"/>
      <c r="AB60" s="213"/>
    </row>
    <row r="61" spans="1:28" s="378" customFormat="1" ht="15" customHeight="1">
      <c r="A61" s="395" t="s">
        <v>701</v>
      </c>
      <c r="B61" s="394"/>
      <c r="C61" s="393">
        <v>0</v>
      </c>
      <c r="D61" s="393">
        <v>0</v>
      </c>
      <c r="E61" s="393">
        <v>0</v>
      </c>
      <c r="F61" s="393">
        <v>0</v>
      </c>
      <c r="G61" s="393">
        <v>0</v>
      </c>
      <c r="H61" s="393">
        <v>0</v>
      </c>
      <c r="I61" s="393">
        <v>0</v>
      </c>
      <c r="J61" s="393">
        <v>0</v>
      </c>
      <c r="K61" s="393">
        <v>0</v>
      </c>
      <c r="L61" s="393">
        <v>0</v>
      </c>
      <c r="M61" s="393">
        <v>0</v>
      </c>
      <c r="N61" s="393">
        <v>0</v>
      </c>
      <c r="O61" s="393">
        <v>0</v>
      </c>
      <c r="P61" s="393">
        <v>0</v>
      </c>
      <c r="Q61" s="393">
        <v>0</v>
      </c>
      <c r="R61" s="390">
        <f>SUM(C61:Q61)</f>
        <v>0</v>
      </c>
      <c r="S61" s="213"/>
      <c r="T61" s="213"/>
      <c r="U61" s="213"/>
      <c r="V61" s="213"/>
      <c r="W61" s="213"/>
      <c r="X61" s="213"/>
      <c r="Y61" s="213"/>
      <c r="Z61" s="213"/>
      <c r="AA61" s="213"/>
      <c r="AB61" s="213"/>
    </row>
    <row r="62" spans="1:28" s="378" customFormat="1" ht="15" customHeight="1">
      <c r="A62" s="395" t="s">
        <v>700</v>
      </c>
      <c r="B62" s="394"/>
      <c r="C62" s="393">
        <v>0</v>
      </c>
      <c r="D62" s="393">
        <v>0</v>
      </c>
      <c r="E62" s="393">
        <v>0</v>
      </c>
      <c r="F62" s="393">
        <v>0</v>
      </c>
      <c r="G62" s="393">
        <v>0</v>
      </c>
      <c r="H62" s="393">
        <v>0</v>
      </c>
      <c r="I62" s="393">
        <v>0</v>
      </c>
      <c r="J62" s="393">
        <v>0</v>
      </c>
      <c r="K62" s="393">
        <v>0</v>
      </c>
      <c r="L62" s="393">
        <v>0</v>
      </c>
      <c r="M62" s="393">
        <v>0</v>
      </c>
      <c r="N62" s="393">
        <v>0</v>
      </c>
      <c r="O62" s="393">
        <v>0</v>
      </c>
      <c r="P62" s="393">
        <v>0</v>
      </c>
      <c r="Q62" s="393">
        <v>0</v>
      </c>
      <c r="R62" s="390">
        <f>SUM(C62:Q62)</f>
        <v>0</v>
      </c>
      <c r="S62" s="213"/>
      <c r="T62" s="213"/>
      <c r="U62" s="213"/>
      <c r="V62" s="213"/>
      <c r="W62" s="213"/>
      <c r="X62" s="213"/>
      <c r="Y62" s="213"/>
      <c r="Z62" s="213"/>
      <c r="AA62" s="213"/>
      <c r="AB62" s="213"/>
    </row>
    <row r="63" spans="1:28" s="378" customFormat="1" ht="15" customHeight="1">
      <c r="A63" s="392" t="s">
        <v>699</v>
      </c>
      <c r="B63" s="391"/>
      <c r="C63" s="226">
        <f>SUM(C64:C65)</f>
        <v>0</v>
      </c>
      <c r="D63" s="226">
        <f>SUM(D64:D65)</f>
        <v>0</v>
      </c>
      <c r="E63" s="226">
        <f>SUM(E64:E65)</f>
        <v>0</v>
      </c>
      <c r="F63" s="226">
        <f>SUM(F64:F65)</f>
        <v>0</v>
      </c>
      <c r="G63" s="226">
        <f>SUM(G64:G65)</f>
        <v>0</v>
      </c>
      <c r="H63" s="226">
        <f>SUM(H64:H65)</f>
        <v>0</v>
      </c>
      <c r="I63" s="226">
        <f>SUM(I64:I65)</f>
        <v>0</v>
      </c>
      <c r="J63" s="226">
        <f>SUM(J64:J65)</f>
        <v>0</v>
      </c>
      <c r="K63" s="226">
        <f>SUM(K64:K65)</f>
        <v>0</v>
      </c>
      <c r="L63" s="226">
        <f>SUM(L64:L65)</f>
        <v>0</v>
      </c>
      <c r="M63" s="226">
        <f>SUM(M64:M65)</f>
        <v>0</v>
      </c>
      <c r="N63" s="226">
        <f>SUM(N64:N65)</f>
        <v>0</v>
      </c>
      <c r="O63" s="226">
        <f>SUM(O64:O65)</f>
        <v>0</v>
      </c>
      <c r="P63" s="226">
        <f>SUM(P64:P65)</f>
        <v>0</v>
      </c>
      <c r="Q63" s="226">
        <f>SUM(Q64:Q65)</f>
        <v>0</v>
      </c>
      <c r="R63" s="390">
        <f>SUM(C63:Q63)</f>
        <v>0</v>
      </c>
      <c r="S63" s="213"/>
      <c r="T63" s="213"/>
      <c r="U63" s="213"/>
      <c r="V63" s="213"/>
      <c r="W63" s="213"/>
      <c r="X63" s="213"/>
      <c r="Y63" s="213"/>
      <c r="Z63" s="213"/>
      <c r="AA63" s="213"/>
      <c r="AB63" s="213"/>
    </row>
    <row r="64" spans="1:28" ht="15" customHeight="1">
      <c r="A64" s="389" t="s">
        <v>698</v>
      </c>
      <c r="B64" s="388"/>
      <c r="C64" s="387">
        <v>0</v>
      </c>
      <c r="D64" s="387">
        <v>0</v>
      </c>
      <c r="E64" s="387">
        <v>0</v>
      </c>
      <c r="F64" s="387">
        <v>0</v>
      </c>
      <c r="G64" s="387">
        <v>0</v>
      </c>
      <c r="H64" s="387">
        <v>0</v>
      </c>
      <c r="I64" s="387">
        <v>0</v>
      </c>
      <c r="J64" s="387">
        <v>0</v>
      </c>
      <c r="K64" s="387">
        <v>0</v>
      </c>
      <c r="L64" s="387">
        <v>0</v>
      </c>
      <c r="M64" s="387">
        <v>0</v>
      </c>
      <c r="N64" s="387">
        <v>0</v>
      </c>
      <c r="O64" s="387">
        <v>0</v>
      </c>
      <c r="P64" s="387">
        <v>0</v>
      </c>
      <c r="Q64" s="387">
        <v>0</v>
      </c>
      <c r="R64" s="386">
        <f>SUM(C64:Q64)</f>
        <v>0</v>
      </c>
      <c r="S64" s="210"/>
      <c r="T64" s="210"/>
      <c r="U64" s="210"/>
      <c r="V64" s="210"/>
      <c r="W64" s="210"/>
      <c r="X64" s="210"/>
      <c r="Y64" s="210"/>
      <c r="Z64" s="210"/>
      <c r="AA64" s="210"/>
      <c r="AB64" s="210"/>
    </row>
    <row r="65" spans="1:28" ht="15" customHeight="1">
      <c r="A65" s="389" t="s">
        <v>697</v>
      </c>
      <c r="B65" s="388"/>
      <c r="C65" s="387">
        <v>0</v>
      </c>
      <c r="D65" s="387">
        <v>0</v>
      </c>
      <c r="E65" s="387">
        <v>0</v>
      </c>
      <c r="F65" s="387">
        <v>0</v>
      </c>
      <c r="G65" s="387">
        <v>0</v>
      </c>
      <c r="H65" s="387">
        <v>0</v>
      </c>
      <c r="I65" s="387">
        <v>0</v>
      </c>
      <c r="J65" s="387">
        <v>0</v>
      </c>
      <c r="K65" s="387">
        <v>0</v>
      </c>
      <c r="L65" s="387">
        <v>0</v>
      </c>
      <c r="M65" s="387">
        <v>0</v>
      </c>
      <c r="N65" s="387">
        <v>0</v>
      </c>
      <c r="O65" s="387">
        <v>0</v>
      </c>
      <c r="P65" s="387">
        <v>0</v>
      </c>
      <c r="Q65" s="387">
        <v>0</v>
      </c>
      <c r="R65" s="386">
        <f>SUM(C65:Q65)</f>
        <v>0</v>
      </c>
      <c r="S65" s="210"/>
      <c r="T65" s="210"/>
      <c r="U65" s="210"/>
      <c r="V65" s="210"/>
      <c r="W65" s="210"/>
      <c r="X65" s="210"/>
      <c r="Y65" s="210"/>
      <c r="Z65" s="210"/>
      <c r="AA65" s="210"/>
      <c r="AB65" s="210"/>
    </row>
    <row r="66" spans="1:28" s="378" customFormat="1" ht="15" customHeight="1">
      <c r="A66" s="395" t="s">
        <v>696</v>
      </c>
      <c r="B66" s="394"/>
      <c r="C66" s="393">
        <v>0</v>
      </c>
      <c r="D66" s="393">
        <v>0</v>
      </c>
      <c r="E66" s="393">
        <v>0</v>
      </c>
      <c r="F66" s="393">
        <v>0</v>
      </c>
      <c r="G66" s="393">
        <v>0</v>
      </c>
      <c r="H66" s="393">
        <v>0</v>
      </c>
      <c r="I66" s="393">
        <v>0</v>
      </c>
      <c r="J66" s="393">
        <v>0</v>
      </c>
      <c r="K66" s="393">
        <v>0</v>
      </c>
      <c r="L66" s="393">
        <v>0</v>
      </c>
      <c r="M66" s="393">
        <v>0</v>
      </c>
      <c r="N66" s="393">
        <v>0</v>
      </c>
      <c r="O66" s="393">
        <v>0</v>
      </c>
      <c r="P66" s="393">
        <v>0</v>
      </c>
      <c r="Q66" s="393">
        <v>0</v>
      </c>
      <c r="R66" s="390">
        <f>SUM(C66:Q66)</f>
        <v>0</v>
      </c>
      <c r="S66" s="213"/>
      <c r="T66" s="213"/>
      <c r="U66" s="213"/>
      <c r="V66" s="213"/>
      <c r="W66" s="213"/>
      <c r="X66" s="213"/>
      <c r="Y66" s="213"/>
      <c r="Z66" s="213"/>
      <c r="AA66" s="213"/>
      <c r="AB66" s="213"/>
    </row>
    <row r="67" spans="1:28" s="378" customFormat="1" ht="15" customHeight="1">
      <c r="A67" s="395" t="s">
        <v>695</v>
      </c>
      <c r="B67" s="394"/>
      <c r="C67" s="393">
        <v>0</v>
      </c>
      <c r="D67" s="393">
        <v>0</v>
      </c>
      <c r="E67" s="393">
        <v>0</v>
      </c>
      <c r="F67" s="393">
        <v>0</v>
      </c>
      <c r="G67" s="393">
        <v>0</v>
      </c>
      <c r="H67" s="393">
        <v>0</v>
      </c>
      <c r="I67" s="393">
        <v>0</v>
      </c>
      <c r="J67" s="393">
        <v>0</v>
      </c>
      <c r="K67" s="393">
        <v>0</v>
      </c>
      <c r="L67" s="393">
        <v>0</v>
      </c>
      <c r="M67" s="393">
        <v>0</v>
      </c>
      <c r="N67" s="393">
        <v>0</v>
      </c>
      <c r="O67" s="393">
        <v>0</v>
      </c>
      <c r="P67" s="393">
        <v>0</v>
      </c>
      <c r="Q67" s="393">
        <v>0</v>
      </c>
      <c r="R67" s="390">
        <f>SUM(C67:Q67)</f>
        <v>0</v>
      </c>
      <c r="S67" s="213"/>
      <c r="T67" s="213"/>
      <c r="U67" s="213"/>
      <c r="V67" s="213"/>
      <c r="W67" s="213"/>
      <c r="X67" s="213"/>
      <c r="Y67" s="213"/>
      <c r="Z67" s="213"/>
      <c r="AA67" s="213"/>
      <c r="AB67" s="213"/>
    </row>
    <row r="68" spans="1:28" s="378" customFormat="1" ht="15" customHeight="1">
      <c r="A68" s="395" t="s">
        <v>694</v>
      </c>
      <c r="B68" s="394"/>
      <c r="C68" s="393">
        <v>0</v>
      </c>
      <c r="D68" s="393">
        <v>0</v>
      </c>
      <c r="E68" s="393">
        <v>0</v>
      </c>
      <c r="F68" s="393">
        <v>0</v>
      </c>
      <c r="G68" s="393">
        <v>0</v>
      </c>
      <c r="H68" s="393">
        <v>0</v>
      </c>
      <c r="I68" s="393">
        <v>0</v>
      </c>
      <c r="J68" s="393">
        <v>0</v>
      </c>
      <c r="K68" s="393">
        <v>0</v>
      </c>
      <c r="L68" s="393">
        <v>0</v>
      </c>
      <c r="M68" s="393">
        <v>0</v>
      </c>
      <c r="N68" s="393">
        <v>0</v>
      </c>
      <c r="O68" s="393">
        <v>0</v>
      </c>
      <c r="P68" s="393">
        <v>0</v>
      </c>
      <c r="Q68" s="393">
        <v>0</v>
      </c>
      <c r="R68" s="390">
        <f>SUM(C68:Q68)</f>
        <v>0</v>
      </c>
      <c r="S68" s="213"/>
      <c r="T68" s="213"/>
      <c r="U68" s="213"/>
      <c r="V68" s="213"/>
      <c r="W68" s="213"/>
      <c r="X68" s="213"/>
      <c r="Y68" s="213"/>
      <c r="Z68" s="213"/>
      <c r="AA68" s="213"/>
      <c r="AB68" s="213"/>
    </row>
    <row r="69" spans="1:28" s="378" customFormat="1" ht="15" customHeight="1">
      <c r="A69" s="395" t="s">
        <v>693</v>
      </c>
      <c r="B69" s="394"/>
      <c r="C69" s="393">
        <v>0</v>
      </c>
      <c r="D69" s="393">
        <v>0</v>
      </c>
      <c r="E69" s="393">
        <v>0</v>
      </c>
      <c r="F69" s="393">
        <v>0</v>
      </c>
      <c r="G69" s="393">
        <v>0</v>
      </c>
      <c r="H69" s="393">
        <v>0</v>
      </c>
      <c r="I69" s="393">
        <v>0</v>
      </c>
      <c r="J69" s="393">
        <v>0</v>
      </c>
      <c r="K69" s="393">
        <v>0</v>
      </c>
      <c r="L69" s="393">
        <v>0</v>
      </c>
      <c r="M69" s="393">
        <v>0</v>
      </c>
      <c r="N69" s="393">
        <v>0</v>
      </c>
      <c r="O69" s="393">
        <v>0</v>
      </c>
      <c r="P69" s="393">
        <v>0</v>
      </c>
      <c r="Q69" s="393">
        <v>0</v>
      </c>
      <c r="R69" s="390">
        <f>SUM(C69:Q69)</f>
        <v>0</v>
      </c>
      <c r="S69" s="213"/>
      <c r="T69" s="213"/>
      <c r="U69" s="213"/>
      <c r="V69" s="213"/>
      <c r="W69" s="213"/>
      <c r="X69" s="213"/>
      <c r="Y69" s="213"/>
      <c r="Z69" s="213"/>
      <c r="AA69" s="213"/>
      <c r="AB69" s="213"/>
    </row>
    <row r="70" spans="1:28" s="378" customFormat="1" ht="15" customHeight="1">
      <c r="A70" s="395" t="s">
        <v>692</v>
      </c>
      <c r="B70" s="394"/>
      <c r="C70" s="393">
        <v>0</v>
      </c>
      <c r="D70" s="393">
        <v>0</v>
      </c>
      <c r="E70" s="393">
        <v>0</v>
      </c>
      <c r="F70" s="393">
        <v>0</v>
      </c>
      <c r="G70" s="393">
        <v>0</v>
      </c>
      <c r="H70" s="393">
        <v>0</v>
      </c>
      <c r="I70" s="393">
        <v>0</v>
      </c>
      <c r="J70" s="393">
        <v>0</v>
      </c>
      <c r="K70" s="393">
        <v>764544</v>
      </c>
      <c r="L70" s="393">
        <v>0</v>
      </c>
      <c r="M70" s="393">
        <v>0</v>
      </c>
      <c r="N70" s="393">
        <v>0</v>
      </c>
      <c r="O70" s="393">
        <v>0</v>
      </c>
      <c r="P70" s="393">
        <v>0</v>
      </c>
      <c r="Q70" s="393">
        <v>0</v>
      </c>
      <c r="R70" s="390">
        <f>SUM(C70:Q70)</f>
        <v>764544</v>
      </c>
      <c r="S70" s="213"/>
      <c r="T70" s="213"/>
      <c r="U70" s="213"/>
      <c r="V70" s="213"/>
      <c r="W70" s="213"/>
      <c r="X70" s="213"/>
      <c r="Y70" s="213"/>
      <c r="Z70" s="213"/>
      <c r="AA70" s="213"/>
      <c r="AB70" s="213"/>
    </row>
    <row r="71" spans="1:28" s="378" customFormat="1" ht="15" customHeight="1">
      <c r="A71" s="392" t="s">
        <v>691</v>
      </c>
      <c r="B71" s="391"/>
      <c r="C71" s="226">
        <f>SUM(C72:C74)</f>
        <v>0</v>
      </c>
      <c r="D71" s="226">
        <f>SUM(D72:D74)</f>
        <v>0</v>
      </c>
      <c r="E71" s="226">
        <f>SUM(E72:E74)</f>
        <v>0</v>
      </c>
      <c r="F71" s="226">
        <f>SUM(F72:F74)</f>
        <v>0</v>
      </c>
      <c r="G71" s="226">
        <f>SUM(G72:G74)</f>
        <v>123104</v>
      </c>
      <c r="H71" s="226">
        <f>SUM(H72:H74)</f>
        <v>0</v>
      </c>
      <c r="I71" s="226">
        <f>SUM(I72:I74)</f>
        <v>983282</v>
      </c>
      <c r="J71" s="226">
        <f>SUM(J72:J74)</f>
        <v>20160</v>
      </c>
      <c r="K71" s="226">
        <f>SUM(K72:K74)</f>
        <v>-1251206</v>
      </c>
      <c r="L71" s="226">
        <f>SUM(L72:L74)</f>
        <v>0</v>
      </c>
      <c r="M71" s="226">
        <f>SUM(M72:M74)</f>
        <v>0</v>
      </c>
      <c r="N71" s="226">
        <f>SUM(N72:N74)</f>
        <v>3895</v>
      </c>
      <c r="O71" s="226">
        <f>SUM(O72:O74)</f>
        <v>0</v>
      </c>
      <c r="P71" s="226">
        <f>SUM(P72:P74)</f>
        <v>0</v>
      </c>
      <c r="Q71" s="226">
        <f>SUM(Q72:Q74)</f>
        <v>0</v>
      </c>
      <c r="R71" s="390">
        <f>SUM(C71:Q71)</f>
        <v>-120765</v>
      </c>
      <c r="S71" s="213"/>
      <c r="T71" s="213"/>
      <c r="U71" s="213"/>
      <c r="V71" s="213"/>
      <c r="W71" s="213"/>
      <c r="X71" s="213"/>
      <c r="Y71" s="213"/>
      <c r="Z71" s="213"/>
      <c r="AA71" s="213"/>
      <c r="AB71" s="213"/>
    </row>
    <row r="72" spans="1:28" ht="15" customHeight="1">
      <c r="A72" s="389" t="s">
        <v>690</v>
      </c>
      <c r="B72" s="388"/>
      <c r="C72" s="387">
        <v>0</v>
      </c>
      <c r="D72" s="387">
        <v>0</v>
      </c>
      <c r="E72" s="387">
        <v>0</v>
      </c>
      <c r="F72" s="387">
        <v>0</v>
      </c>
      <c r="G72" s="387">
        <v>0</v>
      </c>
      <c r="H72" s="387">
        <v>0</v>
      </c>
      <c r="I72" s="387">
        <v>0</v>
      </c>
      <c r="J72" s="387">
        <v>0</v>
      </c>
      <c r="K72" s="387">
        <v>-120765</v>
      </c>
      <c r="L72" s="387">
        <v>0</v>
      </c>
      <c r="M72" s="387">
        <v>0</v>
      </c>
      <c r="N72" s="387">
        <v>0</v>
      </c>
      <c r="O72" s="387">
        <v>0</v>
      </c>
      <c r="P72" s="387">
        <v>0</v>
      </c>
      <c r="Q72" s="387">
        <v>0</v>
      </c>
      <c r="R72" s="386">
        <f>SUM(C72:Q72)</f>
        <v>-120765</v>
      </c>
      <c r="S72" s="210"/>
      <c r="T72" s="210"/>
      <c r="U72" s="210"/>
      <c r="V72" s="210"/>
      <c r="W72" s="210"/>
      <c r="X72" s="210"/>
      <c r="Y72" s="210"/>
      <c r="Z72" s="210"/>
      <c r="AA72" s="210"/>
      <c r="AB72" s="210"/>
    </row>
    <row r="73" spans="1:28" ht="15" customHeight="1">
      <c r="A73" s="389" t="s">
        <v>689</v>
      </c>
      <c r="B73" s="388"/>
      <c r="C73" s="387">
        <v>0</v>
      </c>
      <c r="D73" s="387">
        <v>0</v>
      </c>
      <c r="E73" s="387">
        <v>0</v>
      </c>
      <c r="F73" s="387">
        <v>0</v>
      </c>
      <c r="G73" s="387">
        <v>123104</v>
      </c>
      <c r="H73" s="387">
        <v>0</v>
      </c>
      <c r="I73" s="387">
        <v>983282</v>
      </c>
      <c r="J73" s="387">
        <v>20160</v>
      </c>
      <c r="K73" s="387">
        <v>-1130441</v>
      </c>
      <c r="L73" s="387">
        <v>0</v>
      </c>
      <c r="M73" s="387">
        <v>0</v>
      </c>
      <c r="N73" s="387">
        <v>3895</v>
      </c>
      <c r="O73" s="387">
        <v>0</v>
      </c>
      <c r="P73" s="387">
        <v>0</v>
      </c>
      <c r="Q73" s="387">
        <v>0</v>
      </c>
      <c r="R73" s="386">
        <f>SUM(C73:Q73)</f>
        <v>0</v>
      </c>
      <c r="S73" s="210"/>
      <c r="T73" s="210"/>
      <c r="U73" s="210"/>
      <c r="V73" s="210"/>
      <c r="W73" s="210"/>
      <c r="X73" s="210"/>
      <c r="Y73" s="210"/>
      <c r="Z73" s="210"/>
      <c r="AA73" s="210"/>
      <c r="AB73" s="210"/>
    </row>
    <row r="74" spans="1:28" ht="15" customHeight="1">
      <c r="A74" s="389" t="s">
        <v>688</v>
      </c>
      <c r="B74" s="388"/>
      <c r="C74" s="387">
        <v>0</v>
      </c>
      <c r="D74" s="387">
        <v>0</v>
      </c>
      <c r="E74" s="387">
        <v>0</v>
      </c>
      <c r="F74" s="387">
        <v>0</v>
      </c>
      <c r="G74" s="387">
        <v>0</v>
      </c>
      <c r="H74" s="387">
        <v>0</v>
      </c>
      <c r="I74" s="387">
        <v>0</v>
      </c>
      <c r="J74" s="387">
        <v>0</v>
      </c>
      <c r="K74" s="387">
        <v>0</v>
      </c>
      <c r="L74" s="387">
        <v>0</v>
      </c>
      <c r="M74" s="387">
        <v>0</v>
      </c>
      <c r="N74" s="387">
        <v>0</v>
      </c>
      <c r="O74" s="387">
        <v>0</v>
      </c>
      <c r="P74" s="387">
        <v>0</v>
      </c>
      <c r="Q74" s="387">
        <v>0</v>
      </c>
      <c r="R74" s="386">
        <f>SUM(C74:Q74)</f>
        <v>0</v>
      </c>
      <c r="S74" s="210"/>
      <c r="T74" s="210"/>
      <c r="U74" s="210"/>
      <c r="V74" s="210"/>
      <c r="W74" s="210"/>
      <c r="X74" s="210"/>
      <c r="Y74" s="210"/>
      <c r="Z74" s="210"/>
      <c r="AA74" s="210"/>
      <c r="AB74" s="210"/>
    </row>
    <row r="75" spans="1:28" ht="15" customHeight="1">
      <c r="A75" s="385"/>
      <c r="B75" s="384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2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</row>
    <row r="76" spans="1:28" s="378" customFormat="1" ht="15" customHeight="1">
      <c r="A76" s="381" t="s">
        <v>687</v>
      </c>
      <c r="B76" s="380"/>
      <c r="C76" s="215">
        <f>C48+C51+C52+C53+C56+C57+C58+C59+C60+C61+C62+C63+C66+C67+C68+C69+C70+C71</f>
        <v>2500000</v>
      </c>
      <c r="D76" s="215">
        <f>D48+D51+D52+D53+D56+D57+D58+D59+D60+D61+D62+D63+D66+D67+D68+D69+D70+D71</f>
        <v>0</v>
      </c>
      <c r="E76" s="215">
        <f>E48+E51+E52+E53+E56+E57+E58+E59+E60+E61+E62+E63+E66+E67+E68+E69+E70+E71</f>
        <v>723918</v>
      </c>
      <c r="F76" s="215">
        <f>F48+F51+F52+F53+F56+F57+F58+F59+F60+F61+F62+F63+F66+F67+F68+F69+F70+F71</f>
        <v>0</v>
      </c>
      <c r="G76" s="215">
        <f>G48+G51+G52+G53+G56+G57+G58+G59+G60+G61+G62+G63+G66+G67+G68+G69+G70+G71</f>
        <v>476116</v>
      </c>
      <c r="H76" s="215">
        <f>H48+H51+H52+H53+H56+H57+H58+H59+H60+H61+H62+H63+H66+H67+H68+H69+H70+H71</f>
        <v>0</v>
      </c>
      <c r="I76" s="215">
        <f>I48+I51+I52+I53+I56+I57+I58+I59+I60+I61+I62+I63+I66+I67+I68+I69+I70+I71</f>
        <v>2696515</v>
      </c>
      <c r="J76" s="215">
        <f>J48+J51+J52+J53+J56+J57+J58+J59+J60+J61+J62+J63+J66+J67+J68+J69+J70+J71</f>
        <v>226590</v>
      </c>
      <c r="K76" s="215">
        <f>K48+K51+K52+K53+K56+K57+K58+K59+K60+K61+K62+K63+K66+K67+K68+K69+K70+K71</f>
        <v>764544</v>
      </c>
      <c r="L76" s="215">
        <f>L48+L51+L52+L53+L56+L57+L58+L59+L60+L61+L62+L63+L66+L67+L68+L69+L70+L71</f>
        <v>0</v>
      </c>
      <c r="M76" s="215">
        <f>M48+M51+M52+M53+M56+M57+M58+M59+M60+M61+M62+M63+M66+M67+M68+M69+M70+M71</f>
        <v>737206</v>
      </c>
      <c r="N76" s="215">
        <f>N48+N51+N52+N53+N56+N57+N58+N59+N60+N61+N62+N63+N66+N67+N68+N69+N70+N71</f>
        <v>5033</v>
      </c>
      <c r="O76" s="215">
        <f>O48+O51+O52+O53+O56+O57+O58+O59+O60+O61+O62+O63+O66+O67+O68+O69+O70+O71</f>
        <v>66530</v>
      </c>
      <c r="P76" s="215">
        <f>P48+P51+P52+P53+P56+P57+P58+P59+P60+P61+P62+P63+P66+P67+P68+P69+P70+P71</f>
        <v>0</v>
      </c>
      <c r="Q76" s="215">
        <f>Q48+Q51+Q52+Q53+Q56+Q57+Q58+Q59+Q60+Q61+Q62+Q63+Q66+Q67+Q68+Q69+Q70+Q71</f>
        <v>0</v>
      </c>
      <c r="R76" s="379">
        <f>SUM(C76:Q76)</f>
        <v>8196452</v>
      </c>
      <c r="S76" s="213"/>
      <c r="T76" s="213"/>
      <c r="U76" s="213"/>
      <c r="V76" s="213"/>
      <c r="W76" s="213"/>
      <c r="X76" s="213"/>
      <c r="Y76" s="213"/>
      <c r="Z76" s="213"/>
      <c r="AA76" s="213"/>
      <c r="AB76" s="213"/>
    </row>
    <row r="77" spans="1:28" s="375" customFormat="1" ht="19.5" customHeight="1">
      <c r="A77" s="376"/>
      <c r="B77" s="376"/>
      <c r="C77" s="376"/>
      <c r="D77" s="376"/>
      <c r="E77" s="376"/>
      <c r="F77" s="376"/>
      <c r="G77" s="376"/>
      <c r="I77" s="376"/>
      <c r="J77" s="376"/>
      <c r="K77" s="377"/>
      <c r="L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</row>
    <row r="78" spans="1:28" ht="19.5" customHeight="1">
      <c r="A78" s="210"/>
      <c r="B78" s="210"/>
      <c r="C78" s="210"/>
      <c r="D78" s="210"/>
      <c r="E78" s="210"/>
      <c r="F78" s="210"/>
      <c r="G78" s="210"/>
      <c r="I78" s="210"/>
      <c r="J78" s="210"/>
      <c r="K78" s="373"/>
      <c r="L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</row>
    <row r="79" spans="1:28" ht="19.5" customHeight="1">
      <c r="A79" s="374" t="s">
        <v>454</v>
      </c>
      <c r="B79" s="210"/>
      <c r="C79" s="210"/>
      <c r="D79" s="210"/>
      <c r="E79" s="210"/>
      <c r="F79" s="210"/>
      <c r="G79" s="210"/>
      <c r="I79" s="210"/>
      <c r="J79" s="210"/>
      <c r="K79" s="373"/>
      <c r="L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</row>
    <row r="80" spans="1:28" ht="19.5" customHeight="1">
      <c r="A80" s="210"/>
      <c r="B80" s="210"/>
      <c r="C80" s="210"/>
      <c r="D80" s="210"/>
      <c r="E80" s="210"/>
      <c r="F80" s="210"/>
      <c r="G80" s="210"/>
      <c r="I80" s="210"/>
      <c r="J80" s="210"/>
      <c r="K80" s="373"/>
      <c r="L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</row>
    <row r="81" spans="1:28" ht="19.5" customHeight="1">
      <c r="A81" s="210"/>
      <c r="B81" s="210"/>
      <c r="C81" s="210"/>
      <c r="D81" s="210"/>
      <c r="E81" s="210"/>
      <c r="F81" s="210"/>
      <c r="G81" s="210"/>
      <c r="I81" s="210"/>
      <c r="J81" s="210"/>
      <c r="K81" s="373"/>
      <c r="L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</row>
    <row r="82" spans="1:28" ht="19.5" customHeight="1">
      <c r="A82" s="210"/>
      <c r="B82" s="210"/>
      <c r="C82" s="210"/>
      <c r="D82" s="210"/>
      <c r="E82" s="210"/>
      <c r="F82" s="210"/>
      <c r="G82" s="210"/>
      <c r="I82" s="210"/>
      <c r="J82" s="210"/>
      <c r="K82" s="373"/>
      <c r="L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</row>
    <row r="83" spans="1:28" ht="19.5" customHeight="1">
      <c r="A83" s="210"/>
      <c r="B83" s="210"/>
      <c r="C83" s="210"/>
      <c r="D83" s="210"/>
      <c r="E83" s="210"/>
      <c r="F83" s="210"/>
      <c r="G83" s="210"/>
      <c r="I83" s="210"/>
      <c r="J83" s="210"/>
      <c r="K83" s="373"/>
      <c r="L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</row>
    <row r="84" spans="1:28" ht="19.5" customHeight="1">
      <c r="A84" s="210"/>
      <c r="B84" s="210"/>
      <c r="C84" s="210"/>
      <c r="D84" s="210"/>
      <c r="E84" s="210"/>
      <c r="F84" s="210"/>
      <c r="G84" s="210"/>
      <c r="I84" s="210"/>
      <c r="J84" s="210"/>
      <c r="K84" s="373"/>
      <c r="L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</row>
    <row r="85" spans="1:28" ht="19.5" customHeight="1">
      <c r="A85" s="210"/>
      <c r="B85" s="210"/>
      <c r="C85" s="210"/>
      <c r="D85" s="210"/>
      <c r="E85" s="210"/>
      <c r="F85" s="210"/>
      <c r="G85" s="210"/>
      <c r="I85" s="210"/>
      <c r="J85" s="210"/>
      <c r="K85" s="373"/>
      <c r="L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</row>
    <row r="86" spans="1:28" ht="19.5" customHeight="1">
      <c r="A86" s="210"/>
      <c r="B86" s="210"/>
      <c r="C86" s="210"/>
      <c r="D86" s="210"/>
      <c r="E86" s="210"/>
      <c r="F86" s="210"/>
      <c r="G86" s="210"/>
      <c r="I86" s="210"/>
      <c r="J86" s="210"/>
      <c r="K86" s="373"/>
      <c r="L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</row>
    <row r="87" spans="1:28" ht="19.5" customHeight="1">
      <c r="A87" s="210"/>
      <c r="B87" s="210"/>
      <c r="C87" s="210"/>
      <c r="D87" s="210"/>
      <c r="E87" s="210"/>
      <c r="F87" s="210"/>
      <c r="G87" s="210"/>
      <c r="I87" s="210"/>
      <c r="J87" s="210"/>
      <c r="K87" s="373"/>
      <c r="L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</row>
    <row r="88" spans="1:28" ht="19.5" customHeight="1">
      <c r="A88" s="210"/>
      <c r="B88" s="210"/>
      <c r="C88" s="210"/>
      <c r="D88" s="210"/>
      <c r="E88" s="210"/>
      <c r="F88" s="210"/>
      <c r="G88" s="210"/>
      <c r="I88" s="210"/>
      <c r="J88" s="210"/>
      <c r="K88" s="373"/>
      <c r="L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</row>
    <row r="89" spans="1:28" ht="19.5" customHeight="1">
      <c r="A89" s="210"/>
      <c r="B89" s="210"/>
      <c r="C89" s="210"/>
      <c r="D89" s="210"/>
      <c r="E89" s="210"/>
      <c r="F89" s="210"/>
      <c r="G89" s="210"/>
      <c r="I89" s="210"/>
      <c r="J89" s="210"/>
      <c r="K89" s="373"/>
      <c r="L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</row>
    <row r="90" spans="1:2" ht="19.5" customHeight="1">
      <c r="A90" s="210"/>
      <c r="B90" s="210"/>
    </row>
    <row r="91" spans="1:2" ht="19.5" customHeight="1">
      <c r="A91" s="210"/>
      <c r="B91" s="210"/>
    </row>
    <row r="92" spans="1:2" ht="19.5" customHeight="1">
      <c r="A92" s="210"/>
      <c r="B92" s="210"/>
    </row>
    <row r="93" spans="1:2" ht="19.5" customHeight="1">
      <c r="A93" s="210"/>
      <c r="B93" s="210"/>
    </row>
    <row r="94" spans="1:2" ht="19.5" customHeight="1">
      <c r="A94" s="210"/>
      <c r="B94" s="210"/>
    </row>
    <row r="95" spans="1:2" ht="19.5" customHeight="1">
      <c r="A95" s="210"/>
      <c r="B95" s="210"/>
    </row>
    <row r="96" spans="1:2" ht="19.5" customHeight="1">
      <c r="A96" s="210"/>
      <c r="B96" s="210"/>
    </row>
    <row r="97" spans="1:2" s="367" customFormat="1" ht="19.5" customHeight="1">
      <c r="A97" s="210"/>
      <c r="B97" s="210"/>
    </row>
    <row r="98" spans="1:2" s="367" customFormat="1" ht="19.5" customHeight="1">
      <c r="A98" s="210"/>
      <c r="B98" s="210"/>
    </row>
    <row r="99" spans="1:2" s="367" customFormat="1" ht="19.5" customHeight="1">
      <c r="A99" s="210"/>
      <c r="B99" s="210"/>
    </row>
    <row r="100" spans="1:2" s="367" customFormat="1" ht="19.5" customHeight="1">
      <c r="A100" s="210"/>
      <c r="B100" s="210"/>
    </row>
    <row r="986" spans="1:3" s="367" customFormat="1" ht="19.5" customHeight="1">
      <c r="A986" s="372" t="s">
        <v>686</v>
      </c>
      <c r="B986" s="81"/>
      <c r="C986" s="81"/>
    </row>
    <row r="987" spans="1:3" s="367" customFormat="1" ht="19.5" customHeight="1">
      <c r="A987" s="372"/>
      <c r="B987" s="81"/>
      <c r="C987" s="81"/>
    </row>
    <row r="988" spans="1:5" s="367" customFormat="1" ht="19.5" customHeight="1">
      <c r="A988" s="370"/>
      <c r="B988" s="369"/>
      <c r="C988" s="371" t="s">
        <v>160</v>
      </c>
      <c r="D988" s="371" t="s">
        <v>159</v>
      </c>
      <c r="E988" s="75"/>
    </row>
    <row r="989" spans="1:5" s="367" customFormat="1" ht="19.5" customHeight="1">
      <c r="A989" s="370" t="s">
        <v>685</v>
      </c>
      <c r="B989" s="369"/>
      <c r="C989" s="103" t="str">
        <f>IF(ROUND(pasif!$E$50,0)=ROUND(özkaynak!$C$76,0),"Tutuyor","Tutmuyor")</f>
        <v>Tutuyor</v>
      </c>
      <c r="D989" s="103" t="str">
        <f>IF(ROUND(pasif!$H$50,0)=ROUND(özkaynak!$C$43,0),"Tutuyor","Tutmuyor")</f>
        <v>Tutuyor</v>
      </c>
      <c r="E989" s="73"/>
    </row>
    <row r="990" spans="1:5" s="367" customFormat="1" ht="19.5" customHeight="1">
      <c r="A990" s="370" t="s">
        <v>684</v>
      </c>
      <c r="B990" s="369"/>
      <c r="C990" s="103" t="str">
        <f>IF(ROUND(pasif!$E$52,0)=ROUND(özkaynak!$E$76,0),"Tutuyor","Tutmuyor")</f>
        <v>Tutuyor</v>
      </c>
      <c r="D990" s="103" t="str">
        <f>IF(ROUND(pasif!$H$52,0)=ROUND(özkaynak!$E$43,0),"Tutuyor","Tutmuyor")</f>
        <v>Tutuyor</v>
      </c>
      <c r="E990" s="73"/>
    </row>
    <row r="991" spans="1:5" s="367" customFormat="1" ht="19.5" customHeight="1">
      <c r="A991" s="370" t="s">
        <v>683</v>
      </c>
      <c r="B991" s="369"/>
      <c r="C991" s="103" t="str">
        <f>IF(ROUND(pasif!$E$53,0)=ROUND(özkaynak!$F$76,0),"Tutuyor","Tutmuyor")</f>
        <v>Tutuyor</v>
      </c>
      <c r="D991" s="103" t="str">
        <f>IF(ROUND(pasif!$H$53,0)=ROUND(özkaynak!$F$43,0),"Tutuyor","Tutmuyor")</f>
        <v>Tutuyor</v>
      </c>
      <c r="E991" s="73"/>
    </row>
    <row r="992" spans="1:5" s="367" customFormat="1" ht="19.5" customHeight="1">
      <c r="A992" s="370" t="s">
        <v>682</v>
      </c>
      <c r="B992" s="369"/>
      <c r="C992" s="103" t="str">
        <f>IF(ROUND(pasif!$E$63,0)=ROUND(özkaynak!$G$76,0),"Tutuyor","Tutmuyor")</f>
        <v>Tutuyor</v>
      </c>
      <c r="D992" s="103" t="str">
        <f>IF(ROUND(pasif!$H$63,0)=ROUND(özkaynak!$G$43,0),"Tutuyor","Tutmuyor")</f>
        <v>Tutuyor</v>
      </c>
      <c r="E992" s="73"/>
    </row>
    <row r="993" spans="1:5" s="367" customFormat="1" ht="19.5" customHeight="1">
      <c r="A993" s="370" t="s">
        <v>681</v>
      </c>
      <c r="B993" s="369"/>
      <c r="C993" s="103" t="str">
        <f>IF(ROUND(pasif!$E$64,0)=ROUND(özkaynak!$H$76,0),"Tutuyor","Tutmuyor")</f>
        <v>Tutuyor</v>
      </c>
      <c r="D993" s="103" t="str">
        <f>IF(ROUND(pasif!$H$64,0)=ROUND(özkaynak!$H$43,0),"Tutuyor","Tutmuyor")</f>
        <v>Tutuyor</v>
      </c>
      <c r="E993" s="73"/>
    </row>
    <row r="994" spans="1:5" s="367" customFormat="1" ht="19.5" customHeight="1">
      <c r="A994" s="370" t="s">
        <v>680</v>
      </c>
      <c r="B994" s="369"/>
      <c r="C994" s="103" t="str">
        <f>IF(ROUND(pasif!$E$65,0)=ROUND(özkaynak!$I$76,0),"Tutuyor","Tutmuyor")</f>
        <v>Tutuyor</v>
      </c>
      <c r="D994" s="103" t="str">
        <f>IF(ROUND(pasif!$H$65,0)=ROUND(özkaynak!$I$43,0),"Tutuyor","Tutmuyor")</f>
        <v>Tutuyor</v>
      </c>
      <c r="E994" s="73"/>
    </row>
    <row r="995" spans="1:5" s="367" customFormat="1" ht="19.5" customHeight="1">
      <c r="A995" s="370" t="s">
        <v>679</v>
      </c>
      <c r="B995" s="369"/>
      <c r="C995" s="103" t="str">
        <f>IF(ROUND((pasif!$E$66),0)=ROUND(özkaynak!$J$76,0),"Tutuyor","Tutmuyor")</f>
        <v>Tutuyor</v>
      </c>
      <c r="D995" s="103" t="str">
        <f>IF(ROUND((pasif!$H$66),0)=ROUND(özkaynak!$J$43,0),"Tutuyor","Tutmuyor")</f>
        <v>Tutuyor</v>
      </c>
      <c r="E995" s="73"/>
    </row>
    <row r="996" spans="1:5" s="367" customFormat="1" ht="19.5" customHeight="1">
      <c r="A996" s="370" t="s">
        <v>678</v>
      </c>
      <c r="B996" s="369"/>
      <c r="C996" s="103" t="str">
        <f>IF(ROUND(pasif!$E$69,0)=ROUND(özkaynak!$K$76,0),"Tutuyor","Tutmuyor")</f>
        <v>Tutuyor</v>
      </c>
      <c r="D996" s="103" t="str">
        <f>IF(ROUND(pasif!$H$69,0)=ROUND(özkaynak!$K$43,0),"Tutuyor","Tutmuyor")</f>
        <v>Tutmuyor</v>
      </c>
      <c r="E996" s="73"/>
    </row>
    <row r="997" spans="1:5" s="367" customFormat="1" ht="19.5" customHeight="1">
      <c r="A997" s="370" t="s">
        <v>677</v>
      </c>
      <c r="B997" s="369"/>
      <c r="C997" s="103" t="str">
        <f>IF(ROUND(pasif!$E$68,0)=ROUND(özkaynak!$L$76,0),"Tutuyor","Tutmuyor")</f>
        <v>Tutuyor</v>
      </c>
      <c r="D997" s="103" t="str">
        <f>IF(ROUND(pasif!$H$68,0)=ROUND(özkaynak!$L$43,0),"Tutuyor","Tutmuyor")</f>
        <v>Tutuyor</v>
      </c>
      <c r="E997" s="73"/>
    </row>
    <row r="998" spans="1:5" s="367" customFormat="1" ht="19.5" customHeight="1">
      <c r="A998" s="370" t="s">
        <v>676</v>
      </c>
      <c r="B998" s="369"/>
      <c r="C998" s="103" t="str">
        <f>IF(ROUND(pasif!$E$54,0)=ROUND(özkaynak!$M$76,0),"Tutuyor","Tutmuyor")</f>
        <v>Tutuyor</v>
      </c>
      <c r="D998" s="103" t="str">
        <f>IF(ROUND(pasif!$H$54,0)=ROUND(özkaynak!$M$43,0),"Tutuyor","Tutmuyor")</f>
        <v>Tutmuyor</v>
      </c>
      <c r="E998" s="73"/>
    </row>
    <row r="999" spans="1:5" s="367" customFormat="1" ht="19.5" customHeight="1">
      <c r="A999" s="370" t="s">
        <v>675</v>
      </c>
      <c r="B999" s="369"/>
      <c r="C999" s="103" t="str">
        <f>IF(ROUND((pasif!E55+pasif!$E$56),0)=ROUND(özkaynak!$N$76,0),"Tutuyor","Tutmuyor")</f>
        <v>Tutuyor</v>
      </c>
      <c r="D999" s="103" t="str">
        <f>IF(ROUND((pasif!$H$55+pasif!$H$56),0)=ROUND(özkaynak!$N$43,0),"Tutuyor","Tutmuyor")</f>
        <v>Tutuyor</v>
      </c>
      <c r="E999" s="73"/>
    </row>
    <row r="1000" spans="1:5" s="367" customFormat="1" ht="19.5" customHeight="1">
      <c r="A1000" s="370" t="s">
        <v>674</v>
      </c>
      <c r="B1000" s="369"/>
      <c r="C1000" s="103" t="str">
        <f>IF(ROUND(pasif!$E$60,0)=ROUND(özkaynak!$Q$76,0),"Tutuyor","Tutmuyor")</f>
        <v>Tutuyor</v>
      </c>
      <c r="D1000" s="103" t="str">
        <f>IF(ROUND(pasif!$H$60,0)=ROUND(özkaynak!$Q$43,0),"Tutuyor","Tutmuyor")</f>
        <v>Tutuyor</v>
      </c>
      <c r="E1000" s="73"/>
    </row>
    <row r="1001" spans="1:5" s="367" customFormat="1" ht="19.5" customHeight="1">
      <c r="A1001" s="370" t="s">
        <v>673</v>
      </c>
      <c r="B1001" s="369"/>
      <c r="C1001" s="103" t="str">
        <f>IF(ROUND(pasif!$E$49,0)=ROUND(özkaynak!$R$76,0),"Tutuyor","Tutmuyor")</f>
        <v>Tutuyor</v>
      </c>
      <c r="D1001" s="103" t="str">
        <f>IF(ROUND(pasif!$H$49,0)=ROUND(özkaynak!$R$43,0),"Tutuyor","Tutmuyor")</f>
        <v>Tutmuyor</v>
      </c>
      <c r="E1001" s="73"/>
    </row>
  </sheetData>
  <sheetProtection password="CF27" sheet="1" objects="1" scenarios="1"/>
  <mergeCells count="2">
    <mergeCell ref="A5:A7"/>
    <mergeCell ref="C3:R3"/>
  </mergeCells>
  <conditionalFormatting sqref="C989:E1001">
    <cfRule type="cellIs" priority="1" dxfId="4" operator="equal" stopIfTrue="1">
      <formula>"Tutmuyor"</formula>
    </cfRule>
  </conditionalFormatting>
  <hyperlinks>
    <hyperlink ref="A79" location="özkaynak!A1000" display="Bakınız Kontrol Tabloları"/>
  </hyperlinks>
  <printOptions horizontalCentered="1" verticalCentered="1"/>
  <pageMargins left="0.46" right="0.41" top="0.46" bottom="0.43" header="0.37" footer="0.28"/>
  <pageSetup horizontalDpi="600" verticalDpi="600" orientation="landscape" paperSize="9" scale="38" r:id="rId3"/>
  <headerFooter alignWithMargins="0">
    <oddHeader>&amp;R&amp;"Times New Roman,Normal"&amp;12EK1-D</oddHeader>
    <oddFooter>&amp;C&amp;"Times New Roman,Normal"&amp;14 5</oddFooter>
  </headerFooter>
  <colBreaks count="1" manualBreakCount="1">
    <brk id="18" max="4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