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2"/>
  </bookViews>
  <sheets>
    <sheet name="assets" sheetId="1" r:id="rId1"/>
    <sheet name="liabilities" sheetId="2" r:id="rId2"/>
    <sheet name="p&amp;l" sheetId="3" r:id="rId3"/>
  </sheets>
  <definedNames>
    <definedName name="_xlnm.Print_Area" localSheetId="0">'assets'!$A$1:$K$66</definedName>
    <definedName name="_xlnm.Print_Area" localSheetId="1">'liabilities'!$A$1:$K$70</definedName>
    <definedName name="_xlnm.Print_Area" localSheetId="2">'p&amp;l'!$A$1:$F$63</definedName>
    <definedName name="Z_087BE270_BCD6_4655_968D_0637AD05FF07_.wvu.PrintArea" localSheetId="0" hidden="1">'assets'!$A$1:$M$65</definedName>
    <definedName name="Z_087BE270_BCD6_4655_968D_0637AD05FF07_.wvu.PrintArea" localSheetId="1" hidden="1">'liabilities'!$A$1:$L$65</definedName>
    <definedName name="Z_087BE270_BCD6_4655_968D_0637AD05FF07_.wvu.PrintArea" localSheetId="2" hidden="1">'p&amp;l'!$A$1:$G$58</definedName>
    <definedName name="Z_087BE270_BCD6_4655_968D_0637AD05FF07_.wvu.Rows" localSheetId="0" hidden="1">'assets'!#REF!</definedName>
    <definedName name="Z_9396E133_4C05_4640_A115_67E7C74F584E_.wvu.PrintArea" localSheetId="0" hidden="1">'assets'!$A$1:$J$65</definedName>
    <definedName name="Z_9396E133_4C05_4640_A115_67E7C74F584E_.wvu.PrintArea" localSheetId="1" hidden="1">'liabilities'!$A$1:$J$65</definedName>
    <definedName name="Z_9396E133_4C05_4640_A115_67E7C74F584E_.wvu.PrintArea" localSheetId="2" hidden="1">'p&amp;l'!$A$1:$F$58</definedName>
    <definedName name="Z_F0AB3048_32E9_4BAF_9A5C_028907AD0E21_.wvu.PrintArea" localSheetId="0" hidden="1">'assets'!$A$1:$J$65</definedName>
    <definedName name="Z_F0AB3048_32E9_4BAF_9A5C_028907AD0E21_.wvu.PrintArea" localSheetId="1" hidden="1">'liabilities'!$A$1:$J$65</definedName>
    <definedName name="Z_F0AB3048_32E9_4BAF_9A5C_028907AD0E21_.wvu.PrintArea" localSheetId="2" hidden="1">'p&amp;l'!$A$1:$F$58</definedName>
  </definedNames>
  <calcPr fullCalcOnLoad="1"/>
</workbook>
</file>

<file path=xl/sharedStrings.xml><?xml version="1.0" encoding="utf-8"?>
<sst xmlns="http://schemas.openxmlformats.org/spreadsheetml/2006/main" count="391" uniqueCount="277">
  <si>
    <t>( 31/12/2005)</t>
  </si>
  <si>
    <t>I.</t>
  </si>
  <si>
    <t>(1)</t>
  </si>
  <si>
    <t>1.1</t>
  </si>
  <si>
    <t>1.2</t>
  </si>
  <si>
    <t>1.3</t>
  </si>
  <si>
    <t>1.4</t>
  </si>
  <si>
    <t>II.</t>
  </si>
  <si>
    <t>(2)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</si>
  <si>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</si>
  <si>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</si>
  <si>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</si>
  <si>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</si>
  <si>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</si>
  <si>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</si>
  <si>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</si>
  <si>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</si>
  <si>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2.3.</t>
  </si>
  <si>
    <t>III.</t>
  </si>
  <si>
    <t>(3)</t>
  </si>
  <si>
    <t>IV.</t>
  </si>
  <si>
    <t>4.1</t>
  </si>
  <si>
    <t>4.2</t>
  </si>
  <si>
    <t>4.3</t>
  </si>
  <si>
    <t>V.</t>
  </si>
  <si>
    <t>(4)</t>
  </si>
  <si>
    <t>5.1</t>
  </si>
  <si>
    <t>5.2</t>
  </si>
  <si>
    <t>5.3</t>
  </si>
  <si>
    <t>VI.</t>
  </si>
  <si>
    <t>(5)</t>
  </si>
  <si>
    <t>6.1</t>
  </si>
  <si>
    <t>6.2</t>
  </si>
  <si>
    <t>6.3</t>
  </si>
  <si>
    <t>VII.</t>
  </si>
  <si>
    <t>VIII.</t>
  </si>
  <si>
    <t>(6)</t>
  </si>
  <si>
    <t>8.1</t>
  </si>
  <si>
    <t>8.2</t>
  </si>
  <si>
    <t>IX.</t>
  </si>
  <si>
    <t>(7)</t>
  </si>
  <si>
    <t>9.1</t>
  </si>
  <si>
    <t>9.2</t>
  </si>
  <si>
    <t>X.</t>
  </si>
  <si>
    <t>(8)</t>
  </si>
  <si>
    <t>10.1</t>
  </si>
  <si>
    <t>10.2</t>
  </si>
  <si>
    <t>XI.</t>
  </si>
  <si>
    <t>(9)</t>
  </si>
  <si>
    <t>11.1</t>
  </si>
  <si>
    <t>11.2</t>
  </si>
  <si>
    <t>XII.</t>
  </si>
  <si>
    <t>(10)</t>
  </si>
  <si>
    <t>12.1</t>
  </si>
  <si>
    <t>12.2</t>
  </si>
  <si>
    <t>12.3</t>
  </si>
  <si>
    <t>12.4</t>
  </si>
  <si>
    <t>XIII.</t>
  </si>
  <si>
    <t>XIV.</t>
  </si>
  <si>
    <t>(11)</t>
  </si>
  <si>
    <t>13.1</t>
  </si>
  <si>
    <t>13.2</t>
  </si>
  <si>
    <t>13.3</t>
  </si>
  <si>
    <t>(12)</t>
  </si>
  <si>
    <t>XV.</t>
  </si>
  <si>
    <t>(13)</t>
  </si>
  <si>
    <t>15.1</t>
  </si>
  <si>
    <t>15.2</t>
  </si>
  <si>
    <t>XVI.</t>
  </si>
  <si>
    <t>(14)</t>
  </si>
  <si>
    <t>16.1</t>
  </si>
  <si>
    <t>16.2</t>
  </si>
  <si>
    <t>XVII.</t>
  </si>
  <si>
    <t>(15)</t>
  </si>
  <si>
    <t>XVIII.</t>
  </si>
  <si>
    <t>(16)</t>
  </si>
  <si>
    <t>1.5</t>
  </si>
  <si>
    <t>1.6</t>
  </si>
  <si>
    <t>1.7</t>
  </si>
  <si>
    <t>4.2.1</t>
  </si>
  <si>
    <t>4.2.2</t>
  </si>
  <si>
    <t>10.3</t>
  </si>
  <si>
    <t>10.4</t>
  </si>
  <si>
    <t xml:space="preserve">XI. </t>
  </si>
  <si>
    <t>11.3</t>
  </si>
  <si>
    <t xml:space="preserve">XII. </t>
  </si>
  <si>
    <t>12.5</t>
  </si>
  <si>
    <t>14.1</t>
  </si>
  <si>
    <t>14.2</t>
  </si>
  <si>
    <t xml:space="preserve">XIII. 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</si>
  <si>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</si>
  <si>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</si>
  <si>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</si>
  <si>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</si>
  <si>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</si>
  <si>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</si>
  <si>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</si>
  <si>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</si>
  <si>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</si>
  <si>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</si>
  <si>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</si>
  <si>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</si>
  <si>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</si>
  <si>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</si>
  <si>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</si>
  <si>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</si>
  <si>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</si>
  <si>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( 31/12/2006)</t>
  </si>
  <si>
    <t>1.5.1</t>
  </si>
  <si>
    <t>1.5.2</t>
  </si>
  <si>
    <t>1.5.3</t>
  </si>
  <si>
    <t>1.5.4</t>
  </si>
  <si>
    <t>2.3</t>
  </si>
  <si>
    <t>2.4</t>
  </si>
  <si>
    <t>2.5</t>
  </si>
  <si>
    <t>4.1.1</t>
  </si>
  <si>
    <t>4.1.2</t>
  </si>
  <si>
    <t>4.1.3</t>
  </si>
  <si>
    <t>4.2.3</t>
  </si>
  <si>
    <t>17.1</t>
  </si>
  <si>
    <t>17.2</t>
  </si>
  <si>
    <t xml:space="preserve">  </t>
  </si>
  <si>
    <t>EK:1-A</t>
  </si>
  <si>
    <t>(31/12/2005)</t>
  </si>
  <si>
    <t xml:space="preserve">T.VAKIFLAR BANKASI T.A.O. BANK ONLY FINANCIALS                                                                                                  </t>
  </si>
  <si>
    <t>ASSETS</t>
  </si>
  <si>
    <t>Note</t>
  </si>
  <si>
    <t>CURRENT PERIOD</t>
  </si>
  <si>
    <t>(31/12/2006)</t>
  </si>
  <si>
    <t>TL</t>
  </si>
  <si>
    <t>Foreign 
Currency</t>
  </si>
  <si>
    <t>Total</t>
  </si>
  <si>
    <t>PREVIOUS PERIOD</t>
  </si>
  <si>
    <t>Balances with the Central Bank</t>
  </si>
  <si>
    <t>Financial Assets Designated at Fair Value</t>
  </si>
  <si>
    <t>Trading Financial Assets (Net)</t>
  </si>
  <si>
    <t>Government Debt Securities</t>
  </si>
  <si>
    <t>Securities Representing Share in Equity</t>
  </si>
  <si>
    <t>Other Marketable Securities</t>
  </si>
  <si>
    <t>Reclassed as Financial Assets Designated at Fair Value</t>
  </si>
  <si>
    <t>Trading Derivative Financial Assets</t>
  </si>
  <si>
    <t>Banks and Other Financial Institutions</t>
  </si>
  <si>
    <t>Receivables from Money Markets</t>
  </si>
  <si>
    <t>Interbank Money Market Placements</t>
  </si>
  <si>
    <t>Receivables from Istanbul Stock Exchange Money Market</t>
  </si>
  <si>
    <t>Receivables from Reverse Repurchase Agreements</t>
  </si>
  <si>
    <t>Available-for-sale Financial Assets (Net)</t>
  </si>
  <si>
    <t>Loans</t>
  </si>
  <si>
    <t>Loans under Follow-up</t>
  </si>
  <si>
    <t>Specific Provisions (-)</t>
  </si>
  <si>
    <t>Factoring Receivables</t>
  </si>
  <si>
    <t>Held-to-maturity Investments (Net)</t>
  </si>
  <si>
    <t>Investments and Associates (Net)</t>
  </si>
  <si>
    <t>Financial Investments and Associates</t>
  </si>
  <si>
    <t>Non-Financial Investments and Associates</t>
  </si>
  <si>
    <t xml:space="preserve">Subsidiaries (Net) </t>
  </si>
  <si>
    <t>Financial Subsidiaries</t>
  </si>
  <si>
    <t>Non-Financial Subsidiaries</t>
  </si>
  <si>
    <t>Jointly Controlled Associates</t>
  </si>
  <si>
    <t>Financial Jointly Controlled Associates</t>
  </si>
  <si>
    <t>Non-Financial Jointly Controlled Associates</t>
  </si>
  <si>
    <t>Receivables from Lease Transactions</t>
  </si>
  <si>
    <t>Gross Financial Lease Receivables</t>
  </si>
  <si>
    <t>Operational Lease Receivables</t>
  </si>
  <si>
    <t>Other</t>
  </si>
  <si>
    <t>Unearned Income (-)</t>
  </si>
  <si>
    <t>Derivative Financial Assets for Hedge Purposes</t>
  </si>
  <si>
    <t>Hedging for Fair Value Risk</t>
  </si>
  <si>
    <t>Hedging for Cash Flow Risk</t>
  </si>
  <si>
    <t>Hedging for Net Investments Risk in Abroad</t>
  </si>
  <si>
    <t>Property and Equipment (Net)</t>
  </si>
  <si>
    <t>Intangible Assets (Net)</t>
  </si>
  <si>
    <t>Goodwill</t>
  </si>
  <si>
    <t>Tax Assets</t>
  </si>
  <si>
    <t>Current Tax Assets</t>
  </si>
  <si>
    <t>Deferred Tax Assets</t>
  </si>
  <si>
    <t>Immovables for Sale</t>
  </si>
  <si>
    <t>Other Assets</t>
  </si>
  <si>
    <t>TOTAL ASSETS</t>
  </si>
  <si>
    <t>THOUSAND YTL</t>
  </si>
  <si>
    <t>Deposits</t>
  </si>
  <si>
    <t>Trading Derivative Financial Liabilites</t>
  </si>
  <si>
    <t>Funds Borrowed</t>
  </si>
  <si>
    <t xml:space="preserve">Funds from Money Market </t>
  </si>
  <si>
    <t>Funds from Interbank Money Market</t>
  </si>
  <si>
    <t>Funds from Istanbul Stock Exchange Money Market</t>
  </si>
  <si>
    <t>Funds Provided Under Repurchase Agreements</t>
  </si>
  <si>
    <t>Marketable Securities Issued (Net)</t>
  </si>
  <si>
    <t>Bills</t>
  </si>
  <si>
    <t>Asset Backed Securities</t>
  </si>
  <si>
    <t>Bonds</t>
  </si>
  <si>
    <t>Funds</t>
  </si>
  <si>
    <t>Miscellaneous Payables</t>
  </si>
  <si>
    <t>Other Liabilities</t>
  </si>
  <si>
    <t>Factoring Payables</t>
  </si>
  <si>
    <t>Financial Lease Payables (Net)</t>
  </si>
  <si>
    <t>Gross Financial Lease Payables</t>
  </si>
  <si>
    <t>Operational Financial Lease Payables</t>
  </si>
  <si>
    <t>Deferred Financial Lease Expenses (-)</t>
  </si>
  <si>
    <t>Derivative Financial Liabilities for Hedge Purposes</t>
  </si>
  <si>
    <t>Provisions</t>
  </si>
  <si>
    <t>General Loan Loss Provision</t>
  </si>
  <si>
    <t>Restructuring Provision</t>
  </si>
  <si>
    <t>Provision for Employ Benefits</t>
  </si>
  <si>
    <t>Insurance Technical Provisions (Net)</t>
  </si>
  <si>
    <t>Other Provisions</t>
  </si>
  <si>
    <t>Tax Liabilities</t>
  </si>
  <si>
    <t>Current Tax Liabilities</t>
  </si>
  <si>
    <t>Deferred Tax Liabilities</t>
  </si>
  <si>
    <t>Satış Amaçlı Duran Varlıklara İlişkin Borçlar</t>
  </si>
  <si>
    <t>Subordinated Loans</t>
  </si>
  <si>
    <t>Shareholders' Equity</t>
  </si>
  <si>
    <t>Paid-in Capital</t>
  </si>
  <si>
    <t>Capital Reserves</t>
  </si>
  <si>
    <t>Share Premium</t>
  </si>
  <si>
    <t>Share Cancellation Profits</t>
  </si>
  <si>
    <t>Marketable Securities Valuation Fund</t>
  </si>
  <si>
    <t>Property and Equipment Revaluation Differences</t>
  </si>
  <si>
    <t>Intangible Assets Revaluation Differences</t>
  </si>
  <si>
    <t>Non-paid-up Shares of Investments and Associates, Subsidiaries and Jointly Controlled Associates</t>
  </si>
  <si>
    <t>Hedge Funds</t>
  </si>
  <si>
    <t>Immovables for Sale Revaluation Differences</t>
  </si>
  <si>
    <t>Other Capital Reserves</t>
  </si>
  <si>
    <t>Profit Reserves</t>
  </si>
  <si>
    <t>Legal Reserves</t>
  </si>
  <si>
    <t>Status Reserves</t>
  </si>
  <si>
    <t>Extraordinary Reserves</t>
  </si>
  <si>
    <t>Other Profit Reserves</t>
  </si>
  <si>
    <t>Income or (Loss)</t>
  </si>
  <si>
    <t>Prior Years' Income or (Losses)</t>
  </si>
  <si>
    <t>Current Year Income or (Loss)</t>
  </si>
  <si>
    <t>TOTAL LIABILITIES AND SHAREHOLDERS' EQUITY</t>
  </si>
  <si>
    <t>LIABILITIES and SHAREHOLDERS EQUITY</t>
  </si>
  <si>
    <t>INCOME and EXPENSES</t>
  </si>
  <si>
    <t>Interest Income</t>
  </si>
  <si>
    <t>Interest on Loans</t>
  </si>
  <si>
    <t>Interest Received from Reserve Requirements with the Central Bank of Turkey</t>
  </si>
  <si>
    <t>Interest Received from Banks</t>
  </si>
  <si>
    <t>Interest Received from Money Market Transactions</t>
  </si>
  <si>
    <t>Interest Received from Marketable Securities Portfolio</t>
  </si>
  <si>
    <t>Trading Financial Assets</t>
  </si>
  <si>
    <t>Available-for-sale Financial Assets</t>
  </si>
  <si>
    <t>Held-to-maturity Investments</t>
  </si>
  <si>
    <t>Interest Received from Financial Lease Receivables</t>
  </si>
  <si>
    <t>Other Interest Income</t>
  </si>
  <si>
    <t>Interest Expense</t>
  </si>
  <si>
    <t>Interest on Deposits</t>
  </si>
  <si>
    <t>Interest on Funds Borrowed</t>
  </si>
  <si>
    <t>Interest on Money Market Transactions</t>
  </si>
  <si>
    <t>Interest on Securities Issued</t>
  </si>
  <si>
    <t>Other Interest Expenses</t>
  </si>
  <si>
    <t>Net Interest Income (I-II)</t>
  </si>
  <si>
    <t>Net Fees and Commissions Income</t>
  </si>
  <si>
    <t>Fees and Commissions Received</t>
  </si>
  <si>
    <t>Cash Loans</t>
  </si>
  <si>
    <t>Non-cash Loans</t>
  </si>
  <si>
    <t>Fees and Commissions Paid</t>
  </si>
  <si>
    <t>Dividend Income</t>
  </si>
  <si>
    <t>Net Trading Income / (Loss)</t>
  </si>
  <si>
    <t>Trading Gains or (Losses) on Securities (net)</t>
  </si>
  <si>
    <t>Foreign Exchange Gains or (Losses) (net)</t>
  </si>
  <si>
    <t>Other Operating Income</t>
  </si>
  <si>
    <t xml:space="preserve">Operating Income (III+IV+V+VI+VII) </t>
  </si>
  <si>
    <t>Provision for Loan Losses and Other Receivables (-)</t>
  </si>
  <si>
    <t>Other Operating Expenses (-)</t>
  </si>
  <si>
    <t>Net Operating Income / (Loss) (VIII-IX-X)</t>
  </si>
  <si>
    <t>Excess Revenue After Acquasition</t>
  </si>
  <si>
    <t>Profit / (Loss) from Associates under Equity Method</t>
  </si>
  <si>
    <t>Income / (Loss) on Net Monetary Position</t>
  </si>
  <si>
    <t>Income Before Taxation (XI+XII+XIII)</t>
  </si>
  <si>
    <t>Provision for Income Taxes  (±)</t>
  </si>
  <si>
    <t>Current Tax Provision</t>
  </si>
  <si>
    <t>Deferred Tax Provision</t>
  </si>
  <si>
    <t>Operating Income / (Loss) After Taxes</t>
  </si>
  <si>
    <t>From closed Operations</t>
  </si>
  <si>
    <t>Net Income / (Loss) (XV±XVI)</t>
  </si>
  <si>
    <t>Earnings / (Loss) per share in YTL full</t>
  </si>
</sst>
</file>

<file path=xl/styles.xml><?xml version="1.0" encoding="utf-8"?>
<styleSheet xmlns="http://schemas.openxmlformats.org/spreadsheetml/2006/main">
  <numFmts count="4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  <numFmt numFmtId="189" formatCode="0.0"/>
    <numFmt numFmtId="190" formatCode="[$-41F]dd\ mmmm\ yyyy\ dddd"/>
    <numFmt numFmtId="191" formatCode="#,##0.0"/>
    <numFmt numFmtId="192" formatCode="#,##0.000"/>
    <numFmt numFmtId="193" formatCode="_(* #,##0_);_(* \(#,##0\);_(* &quot;-&quot;??_);_(@_)"/>
    <numFmt numFmtId="194" formatCode="#,##0.0;[Red]\-#,##0.0"/>
    <numFmt numFmtId="195" formatCode="_-* #,##0\ ;* \(#,##0\);_-* &quot;- &quot;"/>
    <numFmt numFmtId="196" formatCode="0.0000000"/>
    <numFmt numFmtId="197" formatCode="0.000000"/>
    <numFmt numFmtId="198" formatCode="0.00000"/>
    <numFmt numFmtId="199" formatCode="0.0000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Tur"/>
      <family val="1"/>
    </font>
    <font>
      <b/>
      <sz val="14"/>
      <name val="Times New Roman"/>
      <family val="1"/>
    </font>
    <font>
      <b/>
      <sz val="12"/>
      <name val="Times New Roman Tur"/>
      <family val="1"/>
    </font>
    <font>
      <b/>
      <sz val="10"/>
      <name val="Times New Roman Tur"/>
      <family val="1"/>
    </font>
    <font>
      <b/>
      <sz val="12"/>
      <name val="MS Sans Serif"/>
      <family val="2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 Tur"/>
      <family val="1"/>
    </font>
    <font>
      <sz val="11"/>
      <name val="Times New Roman Tur"/>
      <family val="1"/>
    </font>
    <font>
      <sz val="14"/>
      <name val="Times New Roman Tu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3" fontId="6" fillId="0" borderId="0" xfId="0" applyNumberFormat="1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 quotePrefix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16" fontId="6" fillId="0" borderId="0" xfId="0" applyNumberFormat="1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vertical="justify"/>
    </xf>
    <xf numFmtId="0" fontId="6" fillId="0" borderId="13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6" fillId="0" borderId="12" xfId="0" applyFont="1" applyFill="1" applyBorder="1" applyAlignment="1" quotePrefix="1">
      <alignment horizontal="center" vertical="justify"/>
    </xf>
    <xf numFmtId="0" fontId="1" fillId="0" borderId="0" xfId="0" applyFont="1" applyFill="1" applyAlignment="1">
      <alignment/>
    </xf>
    <xf numFmtId="0" fontId="17" fillId="0" borderId="0" xfId="0" applyFont="1" applyFill="1" applyBorder="1" applyAlignment="1" quotePrefix="1">
      <alignment/>
    </xf>
    <xf numFmtId="0" fontId="17" fillId="0" borderId="0" xfId="0" applyFont="1" applyFill="1" applyBorder="1" applyAlignment="1">
      <alignment/>
    </xf>
    <xf numFmtId="0" fontId="6" fillId="0" borderId="13" xfId="0" applyFont="1" applyFill="1" applyBorder="1" applyAlignment="1" quotePrefix="1">
      <alignment horizontal="center" vertical="justify"/>
    </xf>
    <xf numFmtId="0" fontId="17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/>
    </xf>
    <xf numFmtId="16" fontId="17" fillId="0" borderId="0" xfId="0" applyNumberFormat="1" applyFont="1" applyFill="1" applyBorder="1" applyAlignment="1" quotePrefix="1">
      <alignment/>
    </xf>
    <xf numFmtId="0" fontId="18" fillId="0" borderId="0" xfId="0" applyFont="1" applyFill="1" applyBorder="1" applyAlignment="1" quotePrefix="1">
      <alignment/>
    </xf>
    <xf numFmtId="3" fontId="14" fillId="0" borderId="0" xfId="0" applyNumberFormat="1" applyFont="1" applyFill="1" applyAlignment="1">
      <alignment wrapText="1"/>
    </xf>
    <xf numFmtId="0" fontId="6" fillId="0" borderId="0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justify"/>
    </xf>
    <xf numFmtId="0" fontId="9" fillId="0" borderId="0" xfId="0" applyFont="1" applyFill="1" applyAlignment="1">
      <alignment/>
    </xf>
    <xf numFmtId="0" fontId="17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2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17" fillId="0" borderId="21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17" fillId="0" borderId="0" xfId="0" applyFont="1" applyFill="1" applyBorder="1" applyAlignment="1" quotePrefix="1">
      <alignment horizontal="center"/>
    </xf>
    <xf numFmtId="3" fontId="11" fillId="0" borderId="13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7" fillId="0" borderId="19" xfId="0" applyFont="1" applyFill="1" applyBorder="1" applyAlignment="1">
      <alignment/>
    </xf>
    <xf numFmtId="3" fontId="17" fillId="0" borderId="13" xfId="0" applyNumberFormat="1" applyFont="1" applyFill="1" applyBorder="1" applyAlignment="1">
      <alignment/>
    </xf>
    <xf numFmtId="0" fontId="17" fillId="0" borderId="19" xfId="0" applyFont="1" applyFill="1" applyBorder="1" applyAlignment="1">
      <alignment horizontal="left"/>
    </xf>
    <xf numFmtId="0" fontId="17" fillId="0" borderId="19" xfId="0" applyFont="1" applyFill="1" applyBorder="1" applyAlignment="1" quotePrefix="1">
      <alignment horizontal="left"/>
    </xf>
    <xf numFmtId="3" fontId="17" fillId="0" borderId="13" xfId="0" applyNumberFormat="1" applyFont="1" applyFill="1" applyBorder="1" applyAlignment="1" quotePrefix="1">
      <alignment/>
    </xf>
    <xf numFmtId="3" fontId="9" fillId="0" borderId="0" xfId="0" applyNumberFormat="1" applyFont="1" applyFill="1" applyAlignment="1">
      <alignment/>
    </xf>
    <xf numFmtId="0" fontId="11" fillId="0" borderId="19" xfId="0" applyFont="1" applyFill="1" applyBorder="1" applyAlignment="1" quotePrefix="1">
      <alignment horizontal="left"/>
    </xf>
    <xf numFmtId="0" fontId="11" fillId="0" borderId="19" xfId="0" applyFont="1" applyFill="1" applyBorder="1" applyAlignment="1">
      <alignment horizontal="left"/>
    </xf>
    <xf numFmtId="0" fontId="17" fillId="0" borderId="0" xfId="0" applyFont="1" applyFill="1" applyBorder="1" applyAlignment="1" quotePrefix="1">
      <alignment/>
    </xf>
    <xf numFmtId="16" fontId="17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 quotePrefix="1">
      <alignment horizontal="center"/>
    </xf>
    <xf numFmtId="0" fontId="6" fillId="0" borderId="22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6" fillId="0" borderId="12" xfId="0" applyFont="1" applyFill="1" applyBorder="1" applyAlignment="1" quotePrefix="1">
      <alignment horizontal="center"/>
    </xf>
    <xf numFmtId="0" fontId="16" fillId="0" borderId="25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6" fillId="0" borderId="13" xfId="0" applyNumberFormat="1" applyFont="1" applyFill="1" applyBorder="1" applyAlignment="1" quotePrefix="1">
      <alignment/>
    </xf>
    <xf numFmtId="3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9" fontId="6" fillId="0" borderId="13" xfId="0" applyNumberFormat="1" applyFont="1" applyFill="1" applyBorder="1" applyAlignment="1">
      <alignment horizontal="fill"/>
    </xf>
    <xf numFmtId="169" fontId="7" fillId="0" borderId="13" xfId="0" applyNumberFormat="1" applyFont="1" applyFill="1" applyBorder="1" applyAlignment="1">
      <alignment horizontal="fill"/>
    </xf>
    <xf numFmtId="169" fontId="6" fillId="0" borderId="13" xfId="0" applyNumberFormat="1" applyFont="1" applyFill="1" applyBorder="1" applyAlignment="1">
      <alignment horizontal="fill"/>
    </xf>
    <xf numFmtId="169" fontId="6" fillId="0" borderId="27" xfId="0" applyNumberFormat="1" applyFont="1" applyFill="1" applyBorder="1" applyAlignment="1">
      <alignment horizontal="fill"/>
    </xf>
    <xf numFmtId="3" fontId="7" fillId="0" borderId="26" xfId="0" applyNumberFormat="1" applyFont="1" applyFill="1" applyBorder="1" applyAlignment="1">
      <alignment/>
    </xf>
    <xf numFmtId="169" fontId="7" fillId="0" borderId="27" xfId="0" applyNumberFormat="1" applyFont="1" applyFill="1" applyBorder="1" applyAlignment="1">
      <alignment horizontal="fill"/>
    </xf>
    <xf numFmtId="3" fontId="6" fillId="0" borderId="26" xfId="0" applyNumberFormat="1" applyFont="1" applyFill="1" applyBorder="1" applyAlignment="1">
      <alignment/>
    </xf>
    <xf numFmtId="169" fontId="6" fillId="0" borderId="27" xfId="0" applyNumberFormat="1" applyFont="1" applyFill="1" applyBorder="1" applyAlignment="1">
      <alignment horizontal="fill"/>
    </xf>
    <xf numFmtId="0" fontId="1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26" xfId="0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10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0" fontId="6" fillId="0" borderId="23" xfId="0" applyFont="1" applyFill="1" applyBorder="1" applyAlignment="1">
      <alignment horizontal="center" vertical="justify"/>
    </xf>
    <xf numFmtId="0" fontId="6" fillId="0" borderId="3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justify"/>
    </xf>
    <xf numFmtId="3" fontId="7" fillId="0" borderId="19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6" fillId="0" borderId="19" xfId="0" applyNumberFormat="1" applyFont="1" applyFill="1" applyBorder="1" applyAlignment="1" quotePrefix="1">
      <alignment/>
    </xf>
    <xf numFmtId="3" fontId="7" fillId="0" borderId="32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7" fillId="0" borderId="22" xfId="0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1" fillId="0" borderId="29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7" fillId="0" borderId="26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0" fontId="17" fillId="0" borderId="27" xfId="0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8" fillId="0" borderId="17" xfId="0" applyFont="1" applyFill="1" applyBorder="1" applyAlignment="1" quotePrefix="1">
      <alignment/>
    </xf>
    <xf numFmtId="0" fontId="9" fillId="0" borderId="25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177" fontId="17" fillId="0" borderId="27" xfId="0" applyNumberFormat="1" applyFont="1" applyFill="1" applyBorder="1" applyAlignment="1">
      <alignment/>
    </xf>
    <xf numFmtId="177" fontId="11" fillId="0" borderId="27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6" fillId="0" borderId="38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wrapText="1"/>
    </xf>
    <xf numFmtId="3" fontId="14" fillId="0" borderId="0" xfId="0" applyNumberFormat="1" applyFont="1" applyFill="1" applyAlignment="1">
      <alignment/>
    </xf>
    <xf numFmtId="192" fontId="17" fillId="0" borderId="25" xfId="0" applyNumberFormat="1" applyFont="1" applyFill="1" applyBorder="1" applyAlignment="1">
      <alignment/>
    </xf>
    <xf numFmtId="192" fontId="17" fillId="0" borderId="39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57" applyFont="1" applyFill="1" applyAlignment="1">
      <alignment horizontal="left"/>
      <protection/>
    </xf>
    <xf numFmtId="0" fontId="21" fillId="0" borderId="0" xfId="57" applyFont="1" applyFill="1" applyBorder="1">
      <alignment/>
      <protection/>
    </xf>
    <xf numFmtId="0" fontId="21" fillId="0" borderId="0" xfId="57" applyFont="1" applyFill="1" applyBorder="1" applyAlignment="1">
      <alignment horizontal="left"/>
      <protection/>
    </xf>
    <xf numFmtId="0" fontId="21" fillId="0" borderId="0" xfId="57" applyFont="1" applyFill="1" applyBorder="1" applyAlignment="1">
      <alignment horizontal="center"/>
      <protection/>
    </xf>
    <xf numFmtId="3" fontId="21" fillId="0" borderId="0" xfId="0" applyNumberFormat="1" applyFont="1" applyFill="1" applyAlignment="1">
      <alignment/>
    </xf>
    <xf numFmtId="0" fontId="21" fillId="0" borderId="0" xfId="57" applyFont="1" applyFill="1">
      <alignment/>
      <protection/>
    </xf>
    <xf numFmtId="0" fontId="21" fillId="33" borderId="0" xfId="57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8" fillId="33" borderId="0" xfId="58" applyFont="1" applyFill="1" applyBorder="1">
      <alignment/>
      <protection/>
    </xf>
    <xf numFmtId="3" fontId="21" fillId="33" borderId="0" xfId="0" applyNumberFormat="1" applyFont="1" applyFill="1" applyBorder="1" applyAlignment="1">
      <alignment horizontal="center"/>
    </xf>
    <xf numFmtId="0" fontId="21" fillId="33" borderId="0" xfId="57" applyFont="1" applyFill="1" applyBorder="1">
      <alignment/>
      <protection/>
    </xf>
    <xf numFmtId="0" fontId="9" fillId="0" borderId="0" xfId="59" applyFont="1" applyFill="1">
      <alignment/>
      <protection/>
    </xf>
    <xf numFmtId="3" fontId="9" fillId="0" borderId="0" xfId="59" applyNumberFormat="1" applyFont="1" applyFill="1">
      <alignment/>
      <protection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21" fillId="0" borderId="0" xfId="57" applyFont="1" applyFill="1" applyAlignment="1">
      <alignment horizontal="left"/>
      <protection/>
    </xf>
    <xf numFmtId="0" fontId="21" fillId="0" borderId="0" xfId="57" applyFont="1" applyFill="1" applyAlignment="1">
      <alignment horizontal="center"/>
      <protection/>
    </xf>
    <xf numFmtId="0" fontId="21" fillId="0" borderId="0" xfId="57" applyFont="1" applyFill="1" applyBorder="1" applyAlignment="1">
      <alignment horizontal="center"/>
      <protection/>
    </xf>
    <xf numFmtId="0" fontId="21" fillId="0" borderId="0" xfId="57" applyFont="1" applyFill="1">
      <alignment/>
      <protection/>
    </xf>
    <xf numFmtId="0" fontId="17" fillId="0" borderId="18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11" fillId="0" borderId="43" xfId="0" applyFont="1" applyFill="1" applyBorder="1" applyAlignment="1">
      <alignment horizontal="left"/>
    </xf>
    <xf numFmtId="0" fontId="17" fillId="0" borderId="44" xfId="0" applyFont="1" applyFill="1" applyBorder="1" applyAlignment="1">
      <alignment horizontal="center" wrapText="1"/>
    </xf>
    <xf numFmtId="0" fontId="18" fillId="0" borderId="43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.BÖLÜM-MALİ TABLOLAR-ak-pas-gn-kz-özk-na-kd" xfId="57"/>
    <cellStyle name="Normal_17_sayili_teblig_iƒlenmiƒ" xfId="58"/>
    <cellStyle name="Normal_YENİ MALİ TABLOLAR ocak 200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561975</xdr:colOff>
      <xdr:row>66</xdr:row>
      <xdr:rowOff>114300</xdr:rowOff>
    </xdr:from>
    <xdr:ext cx="1800225" cy="466725"/>
    <xdr:sp>
      <xdr:nvSpPr>
        <xdr:cNvPr id="1" name="Text Box 1"/>
        <xdr:cNvSpPr txBox="1">
          <a:spLocks noChangeArrowheads="1"/>
        </xdr:cNvSpPr>
      </xdr:nvSpPr>
      <xdr:spPr>
        <a:xfrm>
          <a:off x="6534150" y="13496925"/>
          <a:ext cx="1800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Bilal KARAMAN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Genel Müdür</a:t>
          </a:r>
        </a:p>
      </xdr:txBody>
    </xdr:sp>
    <xdr:clientData/>
  </xdr:oneCellAnchor>
  <xdr:oneCellAnchor>
    <xdr:from>
      <xdr:col>1</xdr:col>
      <xdr:colOff>76200</xdr:colOff>
      <xdr:row>66</xdr:row>
      <xdr:rowOff>76200</xdr:rowOff>
    </xdr:from>
    <xdr:ext cx="1619250" cy="619125"/>
    <xdr:sp>
      <xdr:nvSpPr>
        <xdr:cNvPr id="2" name="Text Box 2"/>
        <xdr:cNvSpPr txBox="1">
          <a:spLocks noChangeArrowheads="1"/>
        </xdr:cNvSpPr>
      </xdr:nvSpPr>
      <xdr:spPr>
        <a:xfrm>
          <a:off x="323850" y="13458825"/>
          <a:ext cx="1619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Yusuf BEYAZIT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Yönetim Kurulu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Başkanı</a:t>
          </a:r>
        </a:p>
      </xdr:txBody>
    </xdr:sp>
    <xdr:clientData/>
  </xdr:oneCellAnchor>
  <xdr:oneCellAnchor>
    <xdr:from>
      <xdr:col>8</xdr:col>
      <xdr:colOff>342900</xdr:colOff>
      <xdr:row>66</xdr:row>
      <xdr:rowOff>114300</xdr:rowOff>
    </xdr:from>
    <xdr:ext cx="1619250" cy="619125"/>
    <xdr:sp>
      <xdr:nvSpPr>
        <xdr:cNvPr id="3" name="Text Box 3"/>
        <xdr:cNvSpPr txBox="1">
          <a:spLocks noChangeArrowheads="1"/>
        </xdr:cNvSpPr>
      </xdr:nvSpPr>
      <xdr:spPr>
        <a:xfrm>
          <a:off x="10039350" y="13496925"/>
          <a:ext cx="1619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Ş.Mehmet BOZ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Genel Muhasebe ve Mali İşler Başkanı</a:t>
          </a:r>
        </a:p>
      </xdr:txBody>
    </xdr:sp>
    <xdr:clientData/>
  </xdr:oneCellAnchor>
  <xdr:oneCellAnchor>
    <xdr:from>
      <xdr:col>6</xdr:col>
      <xdr:colOff>333375</xdr:colOff>
      <xdr:row>66</xdr:row>
      <xdr:rowOff>114300</xdr:rowOff>
    </xdr:from>
    <xdr:ext cx="1619250" cy="619125"/>
    <xdr:sp>
      <xdr:nvSpPr>
        <xdr:cNvPr id="4" name="Text Box 4"/>
        <xdr:cNvSpPr txBox="1">
          <a:spLocks noChangeArrowheads="1"/>
        </xdr:cNvSpPr>
      </xdr:nvSpPr>
      <xdr:spPr>
        <a:xfrm>
          <a:off x="8277225" y="13496925"/>
          <a:ext cx="1619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Dr.Metin Recep ZAFER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Genel Müdür Yardımcısı</a:t>
          </a:r>
        </a:p>
      </xdr:txBody>
    </xdr:sp>
    <xdr:clientData/>
  </xdr:oneCellAnchor>
  <xdr:oneCellAnchor>
    <xdr:from>
      <xdr:col>2</xdr:col>
      <xdr:colOff>3657600</xdr:colOff>
      <xdr:row>66</xdr:row>
      <xdr:rowOff>85725</xdr:rowOff>
    </xdr:from>
    <xdr:ext cx="1781175" cy="676275"/>
    <xdr:sp>
      <xdr:nvSpPr>
        <xdr:cNvPr id="5" name="Text Box 5"/>
        <xdr:cNvSpPr txBox="1">
          <a:spLocks noChangeArrowheads="1"/>
        </xdr:cNvSpPr>
      </xdr:nvSpPr>
      <xdr:spPr>
        <a:xfrm>
          <a:off x="4391025" y="13468350"/>
          <a:ext cx="1781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M.Zeki AKILLIOĞLU Yönetim Kurulu ve Denetim Komitesi Üyesi</a:t>
          </a:r>
        </a:p>
      </xdr:txBody>
    </xdr:sp>
    <xdr:clientData/>
  </xdr:oneCellAnchor>
  <xdr:oneCellAnchor>
    <xdr:from>
      <xdr:col>2</xdr:col>
      <xdr:colOff>1533525</xdr:colOff>
      <xdr:row>66</xdr:row>
      <xdr:rowOff>104775</xdr:rowOff>
    </xdr:from>
    <xdr:ext cx="1781175" cy="609600"/>
    <xdr:sp>
      <xdr:nvSpPr>
        <xdr:cNvPr id="6" name="Text Box 6"/>
        <xdr:cNvSpPr txBox="1">
          <a:spLocks noChangeArrowheads="1"/>
        </xdr:cNvSpPr>
      </xdr:nvSpPr>
      <xdr:spPr>
        <a:xfrm>
          <a:off x="2266950" y="13487400"/>
          <a:ext cx="17811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Cem DEMİRAĞ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Yönetim Kurulu ve Denetim Komitesi Üyesi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59</xdr:row>
      <xdr:rowOff>161925</xdr:rowOff>
    </xdr:from>
    <xdr:ext cx="1619250" cy="590550"/>
    <xdr:sp>
      <xdr:nvSpPr>
        <xdr:cNvPr id="1" name="Text Box 13"/>
        <xdr:cNvSpPr txBox="1">
          <a:spLocks noChangeArrowheads="1"/>
        </xdr:cNvSpPr>
      </xdr:nvSpPr>
      <xdr:spPr>
        <a:xfrm>
          <a:off x="0" y="11820525"/>
          <a:ext cx="16192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Yusuf BEYAZIT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Yönetim Kurulu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Başkanı</a:t>
          </a:r>
        </a:p>
      </xdr:txBody>
    </xdr:sp>
    <xdr:clientData/>
  </xdr:oneCellAnchor>
  <xdr:oneCellAnchor>
    <xdr:from>
      <xdr:col>2</xdr:col>
      <xdr:colOff>352425</xdr:colOff>
      <xdr:row>60</xdr:row>
      <xdr:rowOff>0</xdr:rowOff>
    </xdr:from>
    <xdr:ext cx="1781175" cy="590550"/>
    <xdr:sp>
      <xdr:nvSpPr>
        <xdr:cNvPr id="2" name="Text Box 14"/>
        <xdr:cNvSpPr txBox="1">
          <a:spLocks noChangeArrowheads="1"/>
        </xdr:cNvSpPr>
      </xdr:nvSpPr>
      <xdr:spPr>
        <a:xfrm>
          <a:off x="1362075" y="11820525"/>
          <a:ext cx="17811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Cem DEMİRAĞ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Yönetim Kurulu ve Denetim Komitesi Üyesi</a:t>
          </a:r>
        </a:p>
      </xdr:txBody>
    </xdr:sp>
    <xdr:clientData/>
  </xdr:oneCellAnchor>
  <xdr:oneCellAnchor>
    <xdr:from>
      <xdr:col>2</xdr:col>
      <xdr:colOff>2209800</xdr:colOff>
      <xdr:row>60</xdr:row>
      <xdr:rowOff>0</xdr:rowOff>
    </xdr:from>
    <xdr:ext cx="1781175" cy="638175"/>
    <xdr:sp>
      <xdr:nvSpPr>
        <xdr:cNvPr id="3" name="Text Box 15"/>
        <xdr:cNvSpPr txBox="1">
          <a:spLocks noChangeArrowheads="1"/>
        </xdr:cNvSpPr>
      </xdr:nvSpPr>
      <xdr:spPr>
        <a:xfrm>
          <a:off x="3219450" y="11820525"/>
          <a:ext cx="1781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M.Zeki AKILLIOĞLU Yönetim Kurulu ve Denetim Komitesi Üyesi</a:t>
          </a:r>
        </a:p>
      </xdr:txBody>
    </xdr:sp>
    <xdr:clientData/>
  </xdr:oneCellAnchor>
  <xdr:oneCellAnchor>
    <xdr:from>
      <xdr:col>2</xdr:col>
      <xdr:colOff>3924300</xdr:colOff>
      <xdr:row>60</xdr:row>
      <xdr:rowOff>28575</xdr:rowOff>
    </xdr:from>
    <xdr:ext cx="1809750" cy="457200"/>
    <xdr:sp>
      <xdr:nvSpPr>
        <xdr:cNvPr id="4" name="Text Box 16"/>
        <xdr:cNvSpPr txBox="1">
          <a:spLocks noChangeArrowheads="1"/>
        </xdr:cNvSpPr>
      </xdr:nvSpPr>
      <xdr:spPr>
        <a:xfrm>
          <a:off x="4933950" y="11849100"/>
          <a:ext cx="18097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Bilal KARAMAN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Genel Müdür</a:t>
          </a:r>
        </a:p>
      </xdr:txBody>
    </xdr:sp>
    <xdr:clientData/>
  </xdr:oneCellAnchor>
  <xdr:oneCellAnchor>
    <xdr:from>
      <xdr:col>4</xdr:col>
      <xdr:colOff>419100</xdr:colOff>
      <xdr:row>60</xdr:row>
      <xdr:rowOff>28575</xdr:rowOff>
    </xdr:from>
    <xdr:ext cx="1619250" cy="581025"/>
    <xdr:sp>
      <xdr:nvSpPr>
        <xdr:cNvPr id="5" name="Text Box 17"/>
        <xdr:cNvSpPr txBox="1">
          <a:spLocks noChangeArrowheads="1"/>
        </xdr:cNvSpPr>
      </xdr:nvSpPr>
      <xdr:spPr>
        <a:xfrm>
          <a:off x="6943725" y="11849100"/>
          <a:ext cx="1619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Dr.Metin Recep ZAFER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Genel Müdür Yardımcısı</a:t>
          </a:r>
        </a:p>
      </xdr:txBody>
    </xdr:sp>
    <xdr:clientData/>
  </xdr:oneCellAnchor>
  <xdr:oneCellAnchor>
    <xdr:from>
      <xdr:col>5</xdr:col>
      <xdr:colOff>381000</xdr:colOff>
      <xdr:row>60</xdr:row>
      <xdr:rowOff>9525</xdr:rowOff>
    </xdr:from>
    <xdr:ext cx="1619250" cy="581025"/>
    <xdr:sp>
      <xdr:nvSpPr>
        <xdr:cNvPr id="6" name="Text Box 18"/>
        <xdr:cNvSpPr txBox="1">
          <a:spLocks noChangeArrowheads="1"/>
        </xdr:cNvSpPr>
      </xdr:nvSpPr>
      <xdr:spPr>
        <a:xfrm>
          <a:off x="8572500" y="11830050"/>
          <a:ext cx="1619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Ş.Mehmet BOZ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Genel Muhasebe ve Mali İşler Başkanı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showGridLines="0" view="pageBreakPreview" zoomScale="60" zoomScaleNormal="75" zoomScalePageLayoutView="0" workbookViewId="0" topLeftCell="A1">
      <selection activeCell="E4" sqref="E4:J8"/>
    </sheetView>
  </sheetViews>
  <sheetFormatPr defaultColWidth="9.140625" defaultRowHeight="12.75"/>
  <cols>
    <col min="1" max="1" width="2.140625" style="2" customWidth="1"/>
    <col min="2" max="2" width="7.28125" style="2" bestFit="1" customWidth="1"/>
    <col min="3" max="3" width="67.28125" style="2" customWidth="1"/>
    <col min="4" max="4" width="8.421875" style="2" customWidth="1"/>
    <col min="5" max="5" width="12.7109375" style="2" bestFit="1" customWidth="1"/>
    <col min="6" max="6" width="17.140625" style="40" bestFit="1" customWidth="1"/>
    <col min="7" max="7" width="13.7109375" style="38" customWidth="1"/>
    <col min="8" max="8" width="12.57421875" style="2" bestFit="1" customWidth="1"/>
    <col min="9" max="9" width="13.57421875" style="2" customWidth="1"/>
    <col min="10" max="10" width="13.7109375" style="2" customWidth="1"/>
    <col min="11" max="11" width="5.140625" style="2" customWidth="1"/>
    <col min="12" max="12" width="10.421875" style="2" bestFit="1" customWidth="1"/>
    <col min="13" max="13" width="31.57421875" style="2" customWidth="1"/>
    <col min="14" max="16384" width="9.140625" style="2" customWidth="1"/>
  </cols>
  <sheetData>
    <row r="1" spans="1:18" ht="9.75" customHeight="1">
      <c r="A1" s="120"/>
      <c r="B1" s="121"/>
      <c r="C1" s="121"/>
      <c r="D1" s="121"/>
      <c r="E1" s="121"/>
      <c r="F1" s="122"/>
      <c r="G1" s="121"/>
      <c r="H1" s="121"/>
      <c r="I1" s="121"/>
      <c r="J1" s="123"/>
      <c r="K1" s="19"/>
      <c r="M1" s="3"/>
      <c r="N1" s="3"/>
      <c r="O1" s="3"/>
      <c r="P1" s="3"/>
      <c r="Q1" s="3"/>
      <c r="R1" s="3"/>
    </row>
    <row r="2" spans="1:18" ht="15.75" customHeight="1">
      <c r="A2" s="124" t="s">
        <v>124</v>
      </c>
      <c r="B2" s="106"/>
      <c r="C2" s="106"/>
      <c r="D2" s="106"/>
      <c r="E2" s="106"/>
      <c r="F2" s="106"/>
      <c r="G2" s="106"/>
      <c r="H2" s="106"/>
      <c r="I2" s="106"/>
      <c r="J2" s="119" t="s">
        <v>122</v>
      </c>
      <c r="K2" s="4"/>
      <c r="M2" s="5"/>
      <c r="N2" s="5"/>
      <c r="O2" s="5"/>
      <c r="P2" s="5"/>
      <c r="Q2" s="5"/>
      <c r="R2" s="5"/>
    </row>
    <row r="3" spans="1:18" ht="6" customHeight="1">
      <c r="A3" s="19"/>
      <c r="B3" s="1"/>
      <c r="C3" s="1"/>
      <c r="D3" s="1"/>
      <c r="E3" s="1"/>
      <c r="F3" s="1"/>
      <c r="G3" s="6"/>
      <c r="H3" s="6"/>
      <c r="I3" s="6"/>
      <c r="J3" s="91"/>
      <c r="K3" s="1"/>
      <c r="M3" s="192"/>
      <c r="N3" s="193"/>
      <c r="O3" s="193"/>
      <c r="P3" s="193"/>
      <c r="Q3" s="193"/>
      <c r="R3" s="193"/>
    </row>
    <row r="4" spans="1:18" ht="9.75" customHeight="1">
      <c r="A4" s="125"/>
      <c r="B4" s="7"/>
      <c r="C4" s="7"/>
      <c r="D4" s="8"/>
      <c r="E4" s="194" t="s">
        <v>179</v>
      </c>
      <c r="F4" s="195"/>
      <c r="G4" s="195"/>
      <c r="H4" s="195"/>
      <c r="I4" s="195"/>
      <c r="J4" s="196"/>
      <c r="K4" s="4"/>
      <c r="M4" s="9"/>
      <c r="N4" s="9"/>
      <c r="O4" s="9"/>
      <c r="P4" s="9"/>
      <c r="Q4" s="9"/>
      <c r="R4" s="9"/>
    </row>
    <row r="5" spans="1:14" ht="15.75" customHeight="1">
      <c r="A5" s="19"/>
      <c r="B5" s="1"/>
      <c r="C5" s="1"/>
      <c r="D5" s="10"/>
      <c r="E5" s="197"/>
      <c r="F5" s="198"/>
      <c r="G5" s="198"/>
      <c r="H5" s="198"/>
      <c r="I5" s="198"/>
      <c r="J5" s="199"/>
      <c r="K5" s="4"/>
      <c r="L5" s="40"/>
      <c r="M5" s="40"/>
      <c r="N5" s="40"/>
    </row>
    <row r="6" spans="1:14" ht="15.75" customHeight="1">
      <c r="A6" s="19"/>
      <c r="B6" s="1"/>
      <c r="C6" s="1"/>
      <c r="D6" s="10"/>
      <c r="E6" s="208"/>
      <c r="F6" s="209" t="s">
        <v>127</v>
      </c>
      <c r="G6" s="171"/>
      <c r="H6" s="208"/>
      <c r="I6" s="209" t="s">
        <v>132</v>
      </c>
      <c r="J6" s="169"/>
      <c r="K6" s="11"/>
      <c r="L6" s="40"/>
      <c r="M6" s="40"/>
      <c r="N6" s="40"/>
    </row>
    <row r="7" spans="1:14" ht="19.5" customHeight="1">
      <c r="A7" s="200" t="s">
        <v>125</v>
      </c>
      <c r="B7" s="201"/>
      <c r="C7" s="202"/>
      <c r="D7" s="13" t="s">
        <v>126</v>
      </c>
      <c r="E7" s="210"/>
      <c r="F7" s="211" t="s">
        <v>128</v>
      </c>
      <c r="G7" s="212"/>
      <c r="H7" s="210"/>
      <c r="I7" s="211" t="s">
        <v>123</v>
      </c>
      <c r="J7" s="214"/>
      <c r="K7" s="14"/>
      <c r="L7" s="62"/>
      <c r="M7" s="116"/>
      <c r="N7" s="40"/>
    </row>
    <row r="8" spans="1:14" ht="15.75" customHeight="1">
      <c r="A8" s="19"/>
      <c r="B8" s="1"/>
      <c r="C8" s="12"/>
      <c r="D8" s="13"/>
      <c r="E8" s="93" t="s">
        <v>129</v>
      </c>
      <c r="F8" s="213" t="s">
        <v>130</v>
      </c>
      <c r="G8" s="93" t="s">
        <v>131</v>
      </c>
      <c r="H8" s="93" t="s">
        <v>129</v>
      </c>
      <c r="I8" s="213" t="s">
        <v>130</v>
      </c>
      <c r="J8" s="168" t="s">
        <v>131</v>
      </c>
      <c r="K8" s="14"/>
      <c r="L8" s="62"/>
      <c r="M8" s="117"/>
      <c r="N8" s="40"/>
    </row>
    <row r="9" spans="1:14" s="18" customFormat="1" ht="17.25" customHeight="1">
      <c r="A9" s="15"/>
      <c r="B9" s="16" t="s">
        <v>1</v>
      </c>
      <c r="C9" s="16" t="s">
        <v>133</v>
      </c>
      <c r="D9" s="94" t="s">
        <v>2</v>
      </c>
      <c r="E9" s="101">
        <v>1652164</v>
      </c>
      <c r="F9" s="101">
        <v>1131019</v>
      </c>
      <c r="G9" s="101">
        <f>E9+F9</f>
        <v>2783183</v>
      </c>
      <c r="H9" s="101">
        <v>1397142</v>
      </c>
      <c r="I9" s="101">
        <v>946178</v>
      </c>
      <c r="J9" s="104">
        <f>H9+I9</f>
        <v>2343320</v>
      </c>
      <c r="K9" s="17"/>
      <c r="L9" s="172"/>
      <c r="M9" s="173"/>
      <c r="N9" s="118"/>
    </row>
    <row r="10" spans="1:14" s="18" customFormat="1" ht="15.75">
      <c r="A10" s="23"/>
      <c r="B10" s="24" t="s">
        <v>7</v>
      </c>
      <c r="C10" s="25" t="s">
        <v>134</v>
      </c>
      <c r="D10" s="90" t="s">
        <v>8</v>
      </c>
      <c r="E10" s="97">
        <f>E11+E15+E19</f>
        <v>8392</v>
      </c>
      <c r="F10" s="97">
        <f>F11+F15+F19</f>
        <v>462091</v>
      </c>
      <c r="G10" s="97">
        <f>E10+F10</f>
        <v>470483</v>
      </c>
      <c r="H10" s="97">
        <f>H11+H15+H19</f>
        <v>365904</v>
      </c>
      <c r="I10" s="97">
        <f>I11+I15+I19</f>
        <v>713631</v>
      </c>
      <c r="J10" s="104">
        <f aca="true" t="shared" si="0" ref="J10:J65">H10+I10</f>
        <v>1079535</v>
      </c>
      <c r="K10" s="17"/>
      <c r="L10" s="170"/>
      <c r="M10" s="118"/>
      <c r="N10" s="118"/>
    </row>
    <row r="11" spans="1:13" s="18" customFormat="1" ht="15.75">
      <c r="A11" s="23"/>
      <c r="B11" s="26" t="s">
        <v>9</v>
      </c>
      <c r="C11" s="28" t="s">
        <v>135</v>
      </c>
      <c r="D11" s="90"/>
      <c r="E11" s="98">
        <f>E12+E13+E14</f>
        <v>8392</v>
      </c>
      <c r="F11" s="98">
        <f>F12+F13+F14</f>
        <v>462055</v>
      </c>
      <c r="G11" s="98">
        <f aca="true" t="shared" si="1" ref="G11:G65">E11+F11</f>
        <v>470447</v>
      </c>
      <c r="H11" s="103">
        <v>365901</v>
      </c>
      <c r="I11" s="103">
        <v>713631</v>
      </c>
      <c r="J11" s="114">
        <f t="shared" si="0"/>
        <v>1079532</v>
      </c>
      <c r="K11" s="21"/>
      <c r="L11" s="174"/>
      <c r="M11" s="174"/>
    </row>
    <row r="12" spans="1:12" ht="15.75">
      <c r="A12" s="19"/>
      <c r="B12" s="26" t="s">
        <v>10</v>
      </c>
      <c r="C12" s="28" t="s">
        <v>136</v>
      </c>
      <c r="D12" s="13"/>
      <c r="E12" s="108">
        <v>0</v>
      </c>
      <c r="F12" s="108">
        <v>0</v>
      </c>
      <c r="G12" s="108">
        <f t="shared" si="1"/>
        <v>0</v>
      </c>
      <c r="H12" s="103">
        <v>340291</v>
      </c>
      <c r="I12" s="103">
        <v>671</v>
      </c>
      <c r="J12" s="114">
        <f t="shared" si="0"/>
        <v>340962</v>
      </c>
      <c r="K12" s="21"/>
      <c r="L12" s="39"/>
    </row>
    <row r="13" spans="1:11" ht="15.75">
      <c r="A13" s="19"/>
      <c r="B13" s="26" t="s">
        <v>11</v>
      </c>
      <c r="C13" s="27" t="s">
        <v>137</v>
      </c>
      <c r="D13" s="13"/>
      <c r="E13" s="100">
        <v>8392</v>
      </c>
      <c r="F13" s="108">
        <v>0</v>
      </c>
      <c r="G13" s="98">
        <f t="shared" si="1"/>
        <v>8392</v>
      </c>
      <c r="H13" s="103">
        <v>25610</v>
      </c>
      <c r="I13" s="110">
        <v>0</v>
      </c>
      <c r="J13" s="114">
        <f t="shared" si="0"/>
        <v>25610</v>
      </c>
      <c r="K13" s="21"/>
    </row>
    <row r="14" spans="1:11" ht="15.75">
      <c r="A14" s="19"/>
      <c r="B14" s="26" t="s">
        <v>12</v>
      </c>
      <c r="C14" s="28" t="s">
        <v>138</v>
      </c>
      <c r="D14" s="13"/>
      <c r="E14" s="108">
        <v>0</v>
      </c>
      <c r="F14" s="98">
        <v>462055</v>
      </c>
      <c r="G14" s="98">
        <f t="shared" si="1"/>
        <v>462055</v>
      </c>
      <c r="H14" s="110">
        <v>0</v>
      </c>
      <c r="I14" s="103">
        <v>712960</v>
      </c>
      <c r="J14" s="114">
        <f t="shared" si="0"/>
        <v>712960</v>
      </c>
      <c r="K14" s="21"/>
    </row>
    <row r="15" spans="1:11" s="18" customFormat="1" ht="15.75">
      <c r="A15" s="23"/>
      <c r="B15" s="26" t="s">
        <v>13</v>
      </c>
      <c r="C15" s="27" t="s">
        <v>139</v>
      </c>
      <c r="D15" s="90"/>
      <c r="E15" s="108">
        <f>E16+E17+E18</f>
        <v>0</v>
      </c>
      <c r="F15" s="108">
        <f>F16+F17+F18</f>
        <v>0</v>
      </c>
      <c r="G15" s="108">
        <f t="shared" si="1"/>
        <v>0</v>
      </c>
      <c r="H15" s="110">
        <f>H16+H17+H18</f>
        <v>0</v>
      </c>
      <c r="I15" s="110">
        <f>I16+I17+I18</f>
        <v>0</v>
      </c>
      <c r="J15" s="115">
        <f t="shared" si="0"/>
        <v>0</v>
      </c>
      <c r="K15" s="21"/>
    </row>
    <row r="16" spans="1:11" s="18" customFormat="1" ht="15.75">
      <c r="A16" s="19"/>
      <c r="B16" s="26" t="s">
        <v>14</v>
      </c>
      <c r="C16" s="28" t="s">
        <v>136</v>
      </c>
      <c r="D16" s="90"/>
      <c r="E16" s="108">
        <v>0</v>
      </c>
      <c r="F16" s="108">
        <v>0</v>
      </c>
      <c r="G16" s="108">
        <f t="shared" si="1"/>
        <v>0</v>
      </c>
      <c r="H16" s="110">
        <v>0</v>
      </c>
      <c r="I16" s="110">
        <v>0</v>
      </c>
      <c r="J16" s="115">
        <f t="shared" si="0"/>
        <v>0</v>
      </c>
      <c r="K16" s="21"/>
    </row>
    <row r="17" spans="1:11" s="18" customFormat="1" ht="15.75">
      <c r="A17" s="19"/>
      <c r="B17" s="26" t="s">
        <v>15</v>
      </c>
      <c r="C17" s="27" t="s">
        <v>137</v>
      </c>
      <c r="D17" s="90"/>
      <c r="E17" s="108">
        <v>0</v>
      </c>
      <c r="F17" s="108">
        <v>0</v>
      </c>
      <c r="G17" s="108">
        <f t="shared" si="1"/>
        <v>0</v>
      </c>
      <c r="H17" s="110">
        <v>0</v>
      </c>
      <c r="I17" s="110">
        <v>0</v>
      </c>
      <c r="J17" s="115">
        <f t="shared" si="0"/>
        <v>0</v>
      </c>
      <c r="K17" s="21"/>
    </row>
    <row r="18" spans="1:11" s="18" customFormat="1" ht="15.75">
      <c r="A18" s="19"/>
      <c r="B18" s="26" t="s">
        <v>16</v>
      </c>
      <c r="C18" s="28" t="s">
        <v>138</v>
      </c>
      <c r="D18" s="90"/>
      <c r="E18" s="108">
        <v>0</v>
      </c>
      <c r="F18" s="108">
        <v>0</v>
      </c>
      <c r="G18" s="108">
        <f t="shared" si="1"/>
        <v>0</v>
      </c>
      <c r="H18" s="110">
        <v>0</v>
      </c>
      <c r="I18" s="110">
        <v>0</v>
      </c>
      <c r="J18" s="115">
        <f t="shared" si="0"/>
        <v>0</v>
      </c>
      <c r="K18" s="21"/>
    </row>
    <row r="19" spans="1:11" s="18" customFormat="1" ht="15.75">
      <c r="A19" s="19"/>
      <c r="B19" s="28" t="s">
        <v>17</v>
      </c>
      <c r="C19" s="28" t="s">
        <v>140</v>
      </c>
      <c r="D19" s="90"/>
      <c r="E19" s="108">
        <v>0</v>
      </c>
      <c r="F19" s="98">
        <v>36</v>
      </c>
      <c r="G19" s="98">
        <f t="shared" si="1"/>
        <v>36</v>
      </c>
      <c r="H19" s="103">
        <v>3</v>
      </c>
      <c r="I19" s="110">
        <v>0</v>
      </c>
      <c r="J19" s="114">
        <f t="shared" si="0"/>
        <v>3</v>
      </c>
      <c r="K19" s="21"/>
    </row>
    <row r="20" spans="1:11" s="18" customFormat="1" ht="15.75">
      <c r="A20" s="23"/>
      <c r="B20" s="24" t="s">
        <v>18</v>
      </c>
      <c r="C20" s="25" t="s">
        <v>141</v>
      </c>
      <c r="D20" s="90" t="s">
        <v>19</v>
      </c>
      <c r="E20" s="97">
        <v>512809</v>
      </c>
      <c r="F20" s="97">
        <v>2550682</v>
      </c>
      <c r="G20" s="97">
        <f t="shared" si="1"/>
        <v>3063491</v>
      </c>
      <c r="H20" s="97">
        <v>579496</v>
      </c>
      <c r="I20" s="97">
        <v>1547333</v>
      </c>
      <c r="J20" s="104">
        <f t="shared" si="0"/>
        <v>2126829</v>
      </c>
      <c r="K20" s="17"/>
    </row>
    <row r="21" spans="1:11" s="18" customFormat="1" ht="15.75">
      <c r="A21" s="23"/>
      <c r="B21" s="24" t="s">
        <v>20</v>
      </c>
      <c r="C21" s="25" t="s">
        <v>142</v>
      </c>
      <c r="D21" s="90"/>
      <c r="E21" s="97">
        <f>E22+E23+E24</f>
        <v>871800</v>
      </c>
      <c r="F21" s="109">
        <f>F22+F23+F24</f>
        <v>0</v>
      </c>
      <c r="G21" s="97">
        <f t="shared" si="1"/>
        <v>871800</v>
      </c>
      <c r="H21" s="97">
        <f>H22+H23+H24</f>
        <v>2651080</v>
      </c>
      <c r="I21" s="109">
        <f>I22+I23+I24</f>
        <v>0</v>
      </c>
      <c r="J21" s="104">
        <f t="shared" si="0"/>
        <v>2651080</v>
      </c>
      <c r="K21" s="17"/>
    </row>
    <row r="22" spans="1:11" s="18" customFormat="1" ht="15.75">
      <c r="A22" s="23"/>
      <c r="B22" s="29" t="s">
        <v>21</v>
      </c>
      <c r="C22" s="30" t="s">
        <v>143</v>
      </c>
      <c r="D22" s="90"/>
      <c r="E22" s="98">
        <v>751093</v>
      </c>
      <c r="F22" s="108">
        <v>0</v>
      </c>
      <c r="G22" s="98">
        <f t="shared" si="1"/>
        <v>751093</v>
      </c>
      <c r="H22" s="103">
        <v>1501125</v>
      </c>
      <c r="I22" s="110">
        <v>0</v>
      </c>
      <c r="J22" s="114">
        <f t="shared" si="0"/>
        <v>1501125</v>
      </c>
      <c r="K22" s="21"/>
    </row>
    <row r="23" spans="1:11" s="18" customFormat="1" ht="15.75">
      <c r="A23" s="23"/>
      <c r="B23" s="22" t="s">
        <v>22</v>
      </c>
      <c r="C23" s="30" t="s">
        <v>144</v>
      </c>
      <c r="D23" s="90"/>
      <c r="E23" s="108">
        <v>0</v>
      </c>
      <c r="F23" s="108">
        <v>0</v>
      </c>
      <c r="G23" s="108">
        <f t="shared" si="1"/>
        <v>0</v>
      </c>
      <c r="H23" s="110">
        <v>0</v>
      </c>
      <c r="I23" s="110">
        <v>0</v>
      </c>
      <c r="J23" s="115">
        <f t="shared" si="0"/>
        <v>0</v>
      </c>
      <c r="K23" s="21"/>
    </row>
    <row r="24" spans="1:11" s="18" customFormat="1" ht="15.75">
      <c r="A24" s="23"/>
      <c r="B24" s="20" t="s">
        <v>23</v>
      </c>
      <c r="C24" s="30" t="s">
        <v>145</v>
      </c>
      <c r="D24" s="90"/>
      <c r="E24" s="98">
        <v>120707</v>
      </c>
      <c r="F24" s="108">
        <v>0</v>
      </c>
      <c r="G24" s="98">
        <f t="shared" si="1"/>
        <v>120707</v>
      </c>
      <c r="H24" s="103">
        <v>1149955</v>
      </c>
      <c r="I24" s="110">
        <v>0</v>
      </c>
      <c r="J24" s="114">
        <f t="shared" si="0"/>
        <v>1149955</v>
      </c>
      <c r="K24" s="21"/>
    </row>
    <row r="25" spans="1:11" s="18" customFormat="1" ht="15.75">
      <c r="A25" s="23"/>
      <c r="B25" s="24" t="s">
        <v>24</v>
      </c>
      <c r="C25" s="25" t="s">
        <v>146</v>
      </c>
      <c r="D25" s="90" t="s">
        <v>25</v>
      </c>
      <c r="E25" s="97">
        <f>E26+E27+E28</f>
        <v>6483350</v>
      </c>
      <c r="F25" s="97">
        <f>F26+F27+F28</f>
        <v>3430188</v>
      </c>
      <c r="G25" s="97">
        <f t="shared" si="1"/>
        <v>9913538</v>
      </c>
      <c r="H25" s="97">
        <f>H26+H27+H28</f>
        <v>6688020</v>
      </c>
      <c r="I25" s="97">
        <f>I26+I27+I28</f>
        <v>3220036</v>
      </c>
      <c r="J25" s="104">
        <f t="shared" si="0"/>
        <v>9908056</v>
      </c>
      <c r="K25" s="17"/>
    </row>
    <row r="26" spans="1:11" s="18" customFormat="1" ht="15.75">
      <c r="A26" s="23"/>
      <c r="B26" s="20" t="s">
        <v>26</v>
      </c>
      <c r="C26" s="27" t="s">
        <v>137</v>
      </c>
      <c r="D26" s="90"/>
      <c r="E26" s="98">
        <v>99142</v>
      </c>
      <c r="F26" s="108">
        <v>0</v>
      </c>
      <c r="G26" s="98">
        <f t="shared" si="1"/>
        <v>99142</v>
      </c>
      <c r="H26" s="103">
        <v>94067</v>
      </c>
      <c r="I26" s="110">
        <v>0</v>
      </c>
      <c r="J26" s="114">
        <f t="shared" si="0"/>
        <v>94067</v>
      </c>
      <c r="K26" s="21"/>
    </row>
    <row r="27" spans="1:11" s="18" customFormat="1" ht="15.75">
      <c r="A27" s="23"/>
      <c r="B27" s="20" t="s">
        <v>27</v>
      </c>
      <c r="C27" s="28" t="s">
        <v>136</v>
      </c>
      <c r="D27" s="90"/>
      <c r="E27" s="100">
        <v>6384208</v>
      </c>
      <c r="F27" s="100">
        <v>2114569</v>
      </c>
      <c r="G27" s="98">
        <f t="shared" si="1"/>
        <v>8498777</v>
      </c>
      <c r="H27" s="103">
        <v>6593953</v>
      </c>
      <c r="I27" s="103">
        <v>2136947</v>
      </c>
      <c r="J27" s="114">
        <f t="shared" si="0"/>
        <v>8730900</v>
      </c>
      <c r="K27" s="21"/>
    </row>
    <row r="28" spans="1:11" ht="15.75">
      <c r="A28" s="19"/>
      <c r="B28" s="20" t="s">
        <v>28</v>
      </c>
      <c r="C28" s="28" t="s">
        <v>138</v>
      </c>
      <c r="D28" s="90"/>
      <c r="E28" s="108">
        <v>0</v>
      </c>
      <c r="F28" s="100">
        <v>1315619</v>
      </c>
      <c r="G28" s="98">
        <f t="shared" si="1"/>
        <v>1315619</v>
      </c>
      <c r="H28" s="110">
        <v>0</v>
      </c>
      <c r="I28" s="103">
        <v>1083089</v>
      </c>
      <c r="J28" s="114">
        <f t="shared" si="0"/>
        <v>1083089</v>
      </c>
      <c r="K28" s="21"/>
    </row>
    <row r="29" spans="1:11" ht="15.75">
      <c r="A29" s="19"/>
      <c r="B29" s="24" t="s">
        <v>29</v>
      </c>
      <c r="C29" s="25" t="s">
        <v>147</v>
      </c>
      <c r="D29" s="90" t="s">
        <v>30</v>
      </c>
      <c r="E29" s="97">
        <f>E30+E31-E32</f>
        <v>12366263</v>
      </c>
      <c r="F29" s="97">
        <f>F30+F31-F32</f>
        <v>5676977</v>
      </c>
      <c r="G29" s="97">
        <f t="shared" si="1"/>
        <v>18043240</v>
      </c>
      <c r="H29" s="97">
        <f>H30+H31-H32</f>
        <v>8756062</v>
      </c>
      <c r="I29" s="97">
        <f>I30+I31-I32</f>
        <v>3286330</v>
      </c>
      <c r="J29" s="104">
        <f t="shared" si="0"/>
        <v>12042392</v>
      </c>
      <c r="K29" s="17"/>
    </row>
    <row r="30" spans="1:11" ht="15.75">
      <c r="A30" s="19"/>
      <c r="B30" s="20" t="s">
        <v>31</v>
      </c>
      <c r="C30" s="1" t="s">
        <v>147</v>
      </c>
      <c r="D30" s="13"/>
      <c r="E30" s="98">
        <v>12366263</v>
      </c>
      <c r="F30" s="98">
        <v>5676977</v>
      </c>
      <c r="G30" s="98">
        <f t="shared" si="1"/>
        <v>18043240</v>
      </c>
      <c r="H30" s="98">
        <v>8756062</v>
      </c>
      <c r="I30" s="98">
        <v>3286330</v>
      </c>
      <c r="J30" s="105">
        <f t="shared" si="0"/>
        <v>12042392</v>
      </c>
      <c r="K30" s="21"/>
    </row>
    <row r="31" spans="1:11" ht="15.75">
      <c r="A31" s="19"/>
      <c r="B31" s="20" t="s">
        <v>32</v>
      </c>
      <c r="C31" s="1" t="s">
        <v>148</v>
      </c>
      <c r="D31" s="13"/>
      <c r="E31" s="98">
        <v>1002047</v>
      </c>
      <c r="F31" s="108">
        <v>0</v>
      </c>
      <c r="G31" s="98">
        <f t="shared" si="1"/>
        <v>1002047</v>
      </c>
      <c r="H31" s="98">
        <v>998927</v>
      </c>
      <c r="I31" s="108">
        <v>0</v>
      </c>
      <c r="J31" s="105">
        <f t="shared" si="0"/>
        <v>998927</v>
      </c>
      <c r="K31" s="21"/>
    </row>
    <row r="32" spans="1:11" ht="15.75">
      <c r="A32" s="19"/>
      <c r="B32" s="20" t="s">
        <v>33</v>
      </c>
      <c r="C32" s="1" t="s">
        <v>149</v>
      </c>
      <c r="D32" s="13"/>
      <c r="E32" s="98">
        <v>1002047</v>
      </c>
      <c r="F32" s="108">
        <v>0</v>
      </c>
      <c r="G32" s="98">
        <f t="shared" si="1"/>
        <v>1002047</v>
      </c>
      <c r="H32" s="98">
        <v>998927</v>
      </c>
      <c r="I32" s="108">
        <v>0</v>
      </c>
      <c r="J32" s="105">
        <f t="shared" si="0"/>
        <v>998927</v>
      </c>
      <c r="K32" s="21"/>
    </row>
    <row r="33" spans="1:11" ht="15.75">
      <c r="A33" s="19"/>
      <c r="B33" s="24" t="s">
        <v>34</v>
      </c>
      <c r="C33" s="24" t="s">
        <v>150</v>
      </c>
      <c r="D33" s="90"/>
      <c r="E33" s="109">
        <v>0</v>
      </c>
      <c r="F33" s="109">
        <v>0</v>
      </c>
      <c r="G33" s="109">
        <f t="shared" si="1"/>
        <v>0</v>
      </c>
      <c r="H33" s="109">
        <v>0</v>
      </c>
      <c r="I33" s="109">
        <v>0</v>
      </c>
      <c r="J33" s="113">
        <f t="shared" si="0"/>
        <v>0</v>
      </c>
      <c r="K33" s="21"/>
    </row>
    <row r="34" spans="1:11" s="18" customFormat="1" ht="15.75" customHeight="1">
      <c r="A34" s="23"/>
      <c r="B34" s="24" t="s">
        <v>35</v>
      </c>
      <c r="C34" s="25" t="s">
        <v>151</v>
      </c>
      <c r="D34" s="90" t="s">
        <v>36</v>
      </c>
      <c r="E34" s="109">
        <f>E35+E36</f>
        <v>0</v>
      </c>
      <c r="F34" s="102">
        <f>F35+F36</f>
        <v>48391</v>
      </c>
      <c r="G34" s="102">
        <f t="shared" si="1"/>
        <v>48391</v>
      </c>
      <c r="H34" s="97">
        <f>H35+H36</f>
        <v>340647</v>
      </c>
      <c r="I34" s="97">
        <f>I35+I36</f>
        <v>30927</v>
      </c>
      <c r="J34" s="104">
        <f t="shared" si="0"/>
        <v>371574</v>
      </c>
      <c r="K34" s="17"/>
    </row>
    <row r="35" spans="1:11" ht="15.75">
      <c r="A35" s="19"/>
      <c r="B35" s="20" t="s">
        <v>37</v>
      </c>
      <c r="C35" s="1" t="s">
        <v>136</v>
      </c>
      <c r="D35" s="13"/>
      <c r="E35" s="108">
        <v>0</v>
      </c>
      <c r="F35" s="108">
        <v>0</v>
      </c>
      <c r="G35" s="108">
        <f t="shared" si="1"/>
        <v>0</v>
      </c>
      <c r="H35" s="98">
        <v>340647</v>
      </c>
      <c r="I35" s="98">
        <v>5998</v>
      </c>
      <c r="J35" s="105">
        <f t="shared" si="0"/>
        <v>346645</v>
      </c>
      <c r="K35" s="21"/>
    </row>
    <row r="36" spans="1:11" ht="15.75">
      <c r="A36" s="19"/>
      <c r="B36" s="20" t="s">
        <v>38</v>
      </c>
      <c r="C36" s="1" t="s">
        <v>138</v>
      </c>
      <c r="D36" s="13"/>
      <c r="E36" s="108">
        <v>0</v>
      </c>
      <c r="F36" s="98">
        <v>48391</v>
      </c>
      <c r="G36" s="98">
        <f t="shared" si="1"/>
        <v>48391</v>
      </c>
      <c r="H36" s="108">
        <v>0</v>
      </c>
      <c r="I36" s="98">
        <v>24929</v>
      </c>
      <c r="J36" s="105">
        <f t="shared" si="0"/>
        <v>24929</v>
      </c>
      <c r="K36" s="21"/>
    </row>
    <row r="37" spans="1:11" ht="15.75">
      <c r="A37" s="19"/>
      <c r="B37" s="25" t="s">
        <v>39</v>
      </c>
      <c r="C37" s="25" t="s">
        <v>152</v>
      </c>
      <c r="D37" s="90" t="s">
        <v>40</v>
      </c>
      <c r="E37" s="102">
        <f>E38+E39</f>
        <v>19526</v>
      </c>
      <c r="F37" s="109">
        <f>F38+F39</f>
        <v>0</v>
      </c>
      <c r="G37" s="102">
        <f t="shared" si="1"/>
        <v>19526</v>
      </c>
      <c r="H37" s="97">
        <f>H38+H39</f>
        <v>20861</v>
      </c>
      <c r="I37" s="97">
        <f>I38+I39</f>
        <v>6326</v>
      </c>
      <c r="J37" s="104">
        <f t="shared" si="0"/>
        <v>27187</v>
      </c>
      <c r="K37" s="17"/>
    </row>
    <row r="38" spans="1:11" ht="15.75">
      <c r="A38" s="19"/>
      <c r="B38" s="32" t="s">
        <v>41</v>
      </c>
      <c r="C38" s="1" t="s">
        <v>153</v>
      </c>
      <c r="D38" s="90"/>
      <c r="E38" s="98">
        <v>17548</v>
      </c>
      <c r="F38" s="108">
        <v>0</v>
      </c>
      <c r="G38" s="98">
        <f t="shared" si="1"/>
        <v>17548</v>
      </c>
      <c r="H38" s="98">
        <v>19338</v>
      </c>
      <c r="I38" s="98">
        <v>6326</v>
      </c>
      <c r="J38" s="105">
        <f t="shared" si="0"/>
        <v>25664</v>
      </c>
      <c r="K38" s="21"/>
    </row>
    <row r="39" spans="1:11" ht="15.75">
      <c r="A39" s="19"/>
      <c r="B39" s="32" t="s">
        <v>42</v>
      </c>
      <c r="C39" s="1" t="s">
        <v>154</v>
      </c>
      <c r="D39" s="90"/>
      <c r="E39" s="98">
        <v>1978</v>
      </c>
      <c r="F39" s="108">
        <v>0</v>
      </c>
      <c r="G39" s="98">
        <f t="shared" si="1"/>
        <v>1978</v>
      </c>
      <c r="H39" s="98">
        <v>1523</v>
      </c>
      <c r="I39" s="108">
        <v>0</v>
      </c>
      <c r="J39" s="105">
        <f t="shared" si="0"/>
        <v>1523</v>
      </c>
      <c r="K39" s="21"/>
    </row>
    <row r="40" spans="1:11" s="18" customFormat="1" ht="15.75">
      <c r="A40" s="23"/>
      <c r="B40" s="25" t="s">
        <v>43</v>
      </c>
      <c r="C40" s="25" t="s">
        <v>155</v>
      </c>
      <c r="D40" s="90" t="s">
        <v>44</v>
      </c>
      <c r="E40" s="97">
        <f>E41+E42</f>
        <v>355882</v>
      </c>
      <c r="F40" s="97">
        <f>F41+F42</f>
        <v>33187</v>
      </c>
      <c r="G40" s="97">
        <f t="shared" si="1"/>
        <v>389069</v>
      </c>
      <c r="H40" s="97">
        <f>H41+H42</f>
        <v>535124</v>
      </c>
      <c r="I40" s="97">
        <f>I41+I42</f>
        <v>50158</v>
      </c>
      <c r="J40" s="104">
        <f t="shared" si="0"/>
        <v>585282</v>
      </c>
      <c r="K40" s="17"/>
    </row>
    <row r="41" spans="1:11" s="18" customFormat="1" ht="15.75">
      <c r="A41" s="23"/>
      <c r="B41" s="32" t="s">
        <v>45</v>
      </c>
      <c r="C41" s="1" t="s">
        <v>156</v>
      </c>
      <c r="D41" s="90"/>
      <c r="E41" s="98">
        <v>232561</v>
      </c>
      <c r="F41" s="98">
        <v>33187</v>
      </c>
      <c r="G41" s="98">
        <f t="shared" si="1"/>
        <v>265748</v>
      </c>
      <c r="H41" s="98">
        <v>273627</v>
      </c>
      <c r="I41" s="98">
        <v>50158</v>
      </c>
      <c r="J41" s="105">
        <f t="shared" si="0"/>
        <v>323785</v>
      </c>
      <c r="K41" s="21"/>
    </row>
    <row r="42" spans="1:11" s="18" customFormat="1" ht="15.75">
      <c r="A42" s="23"/>
      <c r="B42" s="32" t="s">
        <v>46</v>
      </c>
      <c r="C42" s="1" t="s">
        <v>157</v>
      </c>
      <c r="D42" s="90"/>
      <c r="E42" s="98">
        <v>123321</v>
      </c>
      <c r="F42" s="108">
        <v>0</v>
      </c>
      <c r="G42" s="98">
        <f t="shared" si="1"/>
        <v>123321</v>
      </c>
      <c r="H42" s="98">
        <v>261497</v>
      </c>
      <c r="I42" s="108">
        <v>0</v>
      </c>
      <c r="J42" s="105">
        <f t="shared" si="0"/>
        <v>261497</v>
      </c>
      <c r="K42" s="21"/>
    </row>
    <row r="43" spans="1:11" s="18" customFormat="1" ht="15.75">
      <c r="A43" s="23"/>
      <c r="B43" s="25" t="s">
        <v>47</v>
      </c>
      <c r="C43" s="25" t="s">
        <v>158</v>
      </c>
      <c r="D43" s="90" t="s">
        <v>48</v>
      </c>
      <c r="E43" s="109">
        <f>E44+E45</f>
        <v>0</v>
      </c>
      <c r="F43" s="109">
        <f>F44+F45</f>
        <v>0</v>
      </c>
      <c r="G43" s="109">
        <f t="shared" si="1"/>
        <v>0</v>
      </c>
      <c r="H43" s="109">
        <f>H44+H45</f>
        <v>0</v>
      </c>
      <c r="I43" s="109">
        <f>I44+I45</f>
        <v>0</v>
      </c>
      <c r="J43" s="113">
        <f t="shared" si="0"/>
        <v>0</v>
      </c>
      <c r="K43" s="17"/>
    </row>
    <row r="44" spans="1:11" s="18" customFormat="1" ht="15.75">
      <c r="A44" s="23"/>
      <c r="B44" s="32" t="s">
        <v>49</v>
      </c>
      <c r="C44" s="1" t="s">
        <v>159</v>
      </c>
      <c r="D44" s="90"/>
      <c r="E44" s="108">
        <v>0</v>
      </c>
      <c r="F44" s="108">
        <v>0</v>
      </c>
      <c r="G44" s="108">
        <f t="shared" si="1"/>
        <v>0</v>
      </c>
      <c r="H44" s="108">
        <v>0</v>
      </c>
      <c r="I44" s="108">
        <v>0</v>
      </c>
      <c r="J44" s="111">
        <f t="shared" si="0"/>
        <v>0</v>
      </c>
      <c r="K44" s="21"/>
    </row>
    <row r="45" spans="1:11" s="18" customFormat="1" ht="15.75">
      <c r="A45" s="23"/>
      <c r="B45" s="32" t="s">
        <v>50</v>
      </c>
      <c r="C45" s="1" t="s">
        <v>160</v>
      </c>
      <c r="D45" s="90"/>
      <c r="E45" s="108">
        <v>0</v>
      </c>
      <c r="F45" s="108">
        <v>0</v>
      </c>
      <c r="G45" s="108">
        <f t="shared" si="1"/>
        <v>0</v>
      </c>
      <c r="H45" s="108">
        <v>0</v>
      </c>
      <c r="I45" s="108">
        <v>0</v>
      </c>
      <c r="J45" s="111">
        <f t="shared" si="0"/>
        <v>0</v>
      </c>
      <c r="K45" s="21"/>
    </row>
    <row r="46" spans="1:11" s="18" customFormat="1" ht="15.75">
      <c r="A46" s="23"/>
      <c r="B46" s="24" t="s">
        <v>51</v>
      </c>
      <c r="C46" s="25" t="s">
        <v>161</v>
      </c>
      <c r="D46" s="90" t="s">
        <v>52</v>
      </c>
      <c r="E46" s="109">
        <f>E47+E48+E49-E50</f>
        <v>0</v>
      </c>
      <c r="F46" s="109">
        <f>F47+F48+F49-F50</f>
        <v>0</v>
      </c>
      <c r="G46" s="109">
        <f t="shared" si="1"/>
        <v>0</v>
      </c>
      <c r="H46" s="109">
        <f>H47+H48+H49-H50</f>
        <v>0</v>
      </c>
      <c r="I46" s="109">
        <f>I47+I48+I49-I50</f>
        <v>0</v>
      </c>
      <c r="J46" s="113">
        <f t="shared" si="0"/>
        <v>0</v>
      </c>
      <c r="K46" s="17"/>
    </row>
    <row r="47" spans="1:11" ht="15.75">
      <c r="A47" s="19"/>
      <c r="B47" s="20" t="s">
        <v>53</v>
      </c>
      <c r="C47" s="1" t="s">
        <v>162</v>
      </c>
      <c r="D47" s="13"/>
      <c r="E47" s="108">
        <v>0</v>
      </c>
      <c r="F47" s="108">
        <v>0</v>
      </c>
      <c r="G47" s="108">
        <f t="shared" si="1"/>
        <v>0</v>
      </c>
      <c r="H47" s="108">
        <v>0</v>
      </c>
      <c r="I47" s="108">
        <v>0</v>
      </c>
      <c r="J47" s="111">
        <f t="shared" si="0"/>
        <v>0</v>
      </c>
      <c r="K47" s="21"/>
    </row>
    <row r="48" spans="1:11" ht="15.75">
      <c r="A48" s="19"/>
      <c r="B48" s="20" t="s">
        <v>54</v>
      </c>
      <c r="C48" s="1" t="s">
        <v>163</v>
      </c>
      <c r="D48" s="13"/>
      <c r="E48" s="108">
        <v>0</v>
      </c>
      <c r="F48" s="108">
        <v>0</v>
      </c>
      <c r="G48" s="108">
        <f t="shared" si="1"/>
        <v>0</v>
      </c>
      <c r="H48" s="108">
        <v>0</v>
      </c>
      <c r="I48" s="108">
        <v>0</v>
      </c>
      <c r="J48" s="111">
        <f t="shared" si="0"/>
        <v>0</v>
      </c>
      <c r="K48" s="21"/>
    </row>
    <row r="49" spans="1:11" ht="15.75">
      <c r="A49" s="19"/>
      <c r="B49" s="20" t="s">
        <v>55</v>
      </c>
      <c r="C49" s="1" t="s">
        <v>164</v>
      </c>
      <c r="D49" s="13"/>
      <c r="E49" s="108">
        <v>0</v>
      </c>
      <c r="F49" s="108">
        <v>0</v>
      </c>
      <c r="G49" s="108">
        <f t="shared" si="1"/>
        <v>0</v>
      </c>
      <c r="H49" s="108">
        <v>0</v>
      </c>
      <c r="I49" s="108">
        <v>0</v>
      </c>
      <c r="J49" s="111">
        <f t="shared" si="0"/>
        <v>0</v>
      </c>
      <c r="K49" s="21"/>
    </row>
    <row r="50" spans="1:11" ht="15.75">
      <c r="A50" s="19"/>
      <c r="B50" s="20" t="s">
        <v>56</v>
      </c>
      <c r="C50" s="1" t="s">
        <v>165</v>
      </c>
      <c r="D50" s="13"/>
      <c r="E50" s="108">
        <v>0</v>
      </c>
      <c r="F50" s="108">
        <v>0</v>
      </c>
      <c r="G50" s="108">
        <f t="shared" si="1"/>
        <v>0</v>
      </c>
      <c r="H50" s="108">
        <v>0</v>
      </c>
      <c r="I50" s="108">
        <v>0</v>
      </c>
      <c r="J50" s="111">
        <f t="shared" si="0"/>
        <v>0</v>
      </c>
      <c r="K50" s="21"/>
    </row>
    <row r="51" spans="1:11" s="18" customFormat="1" ht="15.75">
      <c r="A51" s="23"/>
      <c r="B51" s="24" t="s">
        <v>57</v>
      </c>
      <c r="C51" s="25" t="s">
        <v>166</v>
      </c>
      <c r="D51" s="90" t="s">
        <v>59</v>
      </c>
      <c r="E51" s="96">
        <f>E52+E53+E54</f>
        <v>9969</v>
      </c>
      <c r="F51" s="96">
        <f>F52+F53+F54</f>
        <v>24</v>
      </c>
      <c r="G51" s="97">
        <f t="shared" si="1"/>
        <v>9993</v>
      </c>
      <c r="H51" s="109">
        <f>H52+H53+H54</f>
        <v>0</v>
      </c>
      <c r="I51" s="109">
        <f>I52+I53+I54</f>
        <v>0</v>
      </c>
      <c r="J51" s="113">
        <f t="shared" si="0"/>
        <v>0</v>
      </c>
      <c r="K51" s="21"/>
    </row>
    <row r="52" spans="1:11" s="18" customFormat="1" ht="15.75">
      <c r="A52" s="23"/>
      <c r="B52" s="26" t="s">
        <v>60</v>
      </c>
      <c r="C52" s="1" t="s">
        <v>167</v>
      </c>
      <c r="D52" s="90"/>
      <c r="E52" s="89">
        <v>9969</v>
      </c>
      <c r="F52" s="89">
        <v>24</v>
      </c>
      <c r="G52" s="98">
        <f t="shared" si="1"/>
        <v>9993</v>
      </c>
      <c r="H52" s="108">
        <v>0</v>
      </c>
      <c r="I52" s="108">
        <v>0</v>
      </c>
      <c r="J52" s="111">
        <f t="shared" si="0"/>
        <v>0</v>
      </c>
      <c r="K52" s="21"/>
    </row>
    <row r="53" spans="1:11" s="18" customFormat="1" ht="15.75">
      <c r="A53" s="23"/>
      <c r="B53" s="26" t="s">
        <v>61</v>
      </c>
      <c r="C53" s="1" t="s">
        <v>168</v>
      </c>
      <c r="D53" s="90"/>
      <c r="E53" s="108">
        <v>0</v>
      </c>
      <c r="F53" s="108">
        <v>0</v>
      </c>
      <c r="G53" s="108">
        <f t="shared" si="1"/>
        <v>0</v>
      </c>
      <c r="H53" s="108">
        <v>0</v>
      </c>
      <c r="I53" s="108">
        <v>0</v>
      </c>
      <c r="J53" s="111">
        <f t="shared" si="0"/>
        <v>0</v>
      </c>
      <c r="K53" s="21"/>
    </row>
    <row r="54" spans="1:11" s="18" customFormat="1" ht="15.75">
      <c r="A54" s="23"/>
      <c r="B54" s="26" t="s">
        <v>62</v>
      </c>
      <c r="C54" s="1" t="s">
        <v>169</v>
      </c>
      <c r="D54" s="90"/>
      <c r="E54" s="108">
        <v>0</v>
      </c>
      <c r="F54" s="108">
        <v>0</v>
      </c>
      <c r="G54" s="108">
        <f t="shared" si="1"/>
        <v>0</v>
      </c>
      <c r="H54" s="108">
        <v>0</v>
      </c>
      <c r="I54" s="108">
        <v>0</v>
      </c>
      <c r="J54" s="111">
        <f t="shared" si="0"/>
        <v>0</v>
      </c>
      <c r="K54" s="21"/>
    </row>
    <row r="55" spans="1:11" s="18" customFormat="1" ht="15.75">
      <c r="A55" s="23"/>
      <c r="B55" s="25" t="s">
        <v>58</v>
      </c>
      <c r="C55" s="25" t="s">
        <v>170</v>
      </c>
      <c r="D55" s="90" t="s">
        <v>63</v>
      </c>
      <c r="E55" s="97">
        <v>861917</v>
      </c>
      <c r="F55" s="97">
        <v>190</v>
      </c>
      <c r="G55" s="97">
        <f t="shared" si="1"/>
        <v>862107</v>
      </c>
      <c r="H55" s="97">
        <v>1006763</v>
      </c>
      <c r="I55" s="97">
        <v>155</v>
      </c>
      <c r="J55" s="104">
        <f t="shared" si="0"/>
        <v>1006918</v>
      </c>
      <c r="K55" s="17"/>
    </row>
    <row r="56" spans="1:11" s="18" customFormat="1" ht="15.75">
      <c r="A56" s="23"/>
      <c r="B56" s="24" t="s">
        <v>64</v>
      </c>
      <c r="C56" s="25" t="s">
        <v>171</v>
      </c>
      <c r="D56" s="90" t="s">
        <v>65</v>
      </c>
      <c r="E56" s="97">
        <f>E57+E58</f>
        <v>32901</v>
      </c>
      <c r="F56" s="97">
        <f>F57+F58</f>
        <v>394</v>
      </c>
      <c r="G56" s="97">
        <f t="shared" si="1"/>
        <v>33295</v>
      </c>
      <c r="H56" s="97">
        <f>H57+H58</f>
        <v>22588</v>
      </c>
      <c r="I56" s="97">
        <f>I57+I58</f>
        <v>412</v>
      </c>
      <c r="J56" s="104">
        <f t="shared" si="0"/>
        <v>23000</v>
      </c>
      <c r="K56" s="17"/>
    </row>
    <row r="57" spans="1:11" ht="15.75">
      <c r="A57" s="19"/>
      <c r="B57" s="20" t="s">
        <v>66</v>
      </c>
      <c r="C57" s="30" t="s">
        <v>172</v>
      </c>
      <c r="D57" s="13"/>
      <c r="E57" s="98">
        <v>30</v>
      </c>
      <c r="F57" s="108">
        <v>0</v>
      </c>
      <c r="G57" s="98">
        <f t="shared" si="1"/>
        <v>30</v>
      </c>
      <c r="H57" s="98">
        <v>40</v>
      </c>
      <c r="I57" s="108">
        <v>0</v>
      </c>
      <c r="J57" s="105">
        <f t="shared" si="0"/>
        <v>40</v>
      </c>
      <c r="K57" s="21"/>
    </row>
    <row r="58" spans="1:11" ht="15.75">
      <c r="A58" s="19"/>
      <c r="B58" s="20" t="s">
        <v>67</v>
      </c>
      <c r="C58" s="30" t="s">
        <v>164</v>
      </c>
      <c r="D58" s="13"/>
      <c r="E58" s="98">
        <v>32871</v>
      </c>
      <c r="F58" s="98">
        <v>394</v>
      </c>
      <c r="G58" s="98">
        <f t="shared" si="1"/>
        <v>33265</v>
      </c>
      <c r="H58" s="98">
        <v>22548</v>
      </c>
      <c r="I58" s="98">
        <v>412</v>
      </c>
      <c r="J58" s="104">
        <f t="shared" si="0"/>
        <v>22960</v>
      </c>
      <c r="K58" s="17"/>
    </row>
    <row r="59" spans="1:11" ht="15.75">
      <c r="A59" s="19"/>
      <c r="B59" s="25" t="s">
        <v>68</v>
      </c>
      <c r="C59" s="25" t="s">
        <v>173</v>
      </c>
      <c r="D59" s="90" t="s">
        <v>69</v>
      </c>
      <c r="E59" s="97">
        <f>E60+E61</f>
        <v>89805</v>
      </c>
      <c r="F59" s="109">
        <f>F60+F61</f>
        <v>0</v>
      </c>
      <c r="G59" s="97">
        <f t="shared" si="1"/>
        <v>89805</v>
      </c>
      <c r="H59" s="97">
        <f>H60+H61</f>
        <v>100185</v>
      </c>
      <c r="I59" s="109">
        <f>I60+I61</f>
        <v>0</v>
      </c>
      <c r="J59" s="104">
        <f t="shared" si="0"/>
        <v>100185</v>
      </c>
      <c r="K59" s="21"/>
    </row>
    <row r="60" spans="1:11" ht="15.75">
      <c r="A60" s="19"/>
      <c r="B60" s="33" t="s">
        <v>70</v>
      </c>
      <c r="C60" s="30" t="s">
        <v>174</v>
      </c>
      <c r="D60" s="90"/>
      <c r="E60" s="108">
        <v>0</v>
      </c>
      <c r="F60" s="108">
        <v>0</v>
      </c>
      <c r="G60" s="108">
        <f t="shared" si="1"/>
        <v>0</v>
      </c>
      <c r="H60" s="110">
        <v>0</v>
      </c>
      <c r="I60" s="110">
        <v>0</v>
      </c>
      <c r="J60" s="115">
        <f t="shared" si="0"/>
        <v>0</v>
      </c>
      <c r="K60" s="21"/>
    </row>
    <row r="61" spans="1:11" ht="15.75">
      <c r="A61" s="19"/>
      <c r="B61" s="33" t="s">
        <v>71</v>
      </c>
      <c r="C61" s="30" t="s">
        <v>175</v>
      </c>
      <c r="D61" s="90"/>
      <c r="E61" s="98">
        <v>89805</v>
      </c>
      <c r="F61" s="108">
        <v>0</v>
      </c>
      <c r="G61" s="98">
        <f t="shared" si="1"/>
        <v>89805</v>
      </c>
      <c r="H61" s="103">
        <v>100185</v>
      </c>
      <c r="I61" s="110">
        <v>0</v>
      </c>
      <c r="J61" s="114">
        <f t="shared" si="0"/>
        <v>100185</v>
      </c>
      <c r="K61" s="21"/>
    </row>
    <row r="62" spans="1:11" ht="15.75">
      <c r="A62" s="19"/>
      <c r="B62" s="34" t="s">
        <v>72</v>
      </c>
      <c r="C62" s="25" t="s">
        <v>176</v>
      </c>
      <c r="D62" s="90" t="s">
        <v>73</v>
      </c>
      <c r="E62" s="109">
        <v>0</v>
      </c>
      <c r="F62" s="109">
        <v>0</v>
      </c>
      <c r="G62" s="109">
        <f t="shared" si="1"/>
        <v>0</v>
      </c>
      <c r="H62" s="109">
        <v>0</v>
      </c>
      <c r="I62" s="109">
        <v>0</v>
      </c>
      <c r="J62" s="113">
        <f t="shared" si="0"/>
        <v>0</v>
      </c>
      <c r="K62" s="21"/>
    </row>
    <row r="63" spans="1:11" s="18" customFormat="1" ht="15.75">
      <c r="A63" s="23"/>
      <c r="B63" s="25" t="s">
        <v>74</v>
      </c>
      <c r="C63" s="25" t="s">
        <v>177</v>
      </c>
      <c r="D63" s="90" t="s">
        <v>75</v>
      </c>
      <c r="E63" s="97">
        <v>203660</v>
      </c>
      <c r="F63" s="97">
        <v>232382</v>
      </c>
      <c r="G63" s="97">
        <f t="shared" si="1"/>
        <v>436042</v>
      </c>
      <c r="H63" s="97">
        <v>260674</v>
      </c>
      <c r="I63" s="97">
        <v>92393</v>
      </c>
      <c r="J63" s="104">
        <f t="shared" si="0"/>
        <v>353067</v>
      </c>
      <c r="K63" s="17"/>
    </row>
    <row r="64" spans="1:11" ht="15.75">
      <c r="A64" s="19"/>
      <c r="B64" s="24"/>
      <c r="C64" s="25"/>
      <c r="D64" s="90"/>
      <c r="E64" s="10"/>
      <c r="F64" s="10"/>
      <c r="G64" s="10"/>
      <c r="H64" s="98"/>
      <c r="I64" s="98"/>
      <c r="J64" s="105"/>
      <c r="K64" s="21"/>
    </row>
    <row r="65" spans="1:12" ht="15.75" customHeight="1" thickBot="1">
      <c r="A65" s="35"/>
      <c r="B65" s="36"/>
      <c r="C65" s="215" t="s">
        <v>178</v>
      </c>
      <c r="D65" s="95"/>
      <c r="E65" s="99">
        <f>E9+E10+E20+E21+E25+E29+E33+E34+E37+E40+E43+E46+E51+E55+E56+E59+E62+E63</f>
        <v>23468438</v>
      </c>
      <c r="F65" s="99">
        <f>F9+F10+F20+F21+F25+F29+F33+F34+F37+F40+F43+F46+F51+F55+F56+F59+F62+F63</f>
        <v>13565525</v>
      </c>
      <c r="G65" s="99">
        <f t="shared" si="1"/>
        <v>37033963</v>
      </c>
      <c r="H65" s="99">
        <f>H9+H10+H20+H21+H25+H29+H33+H34+H37+H40+H43+H46+H51+H55+H56+H59+H62+H63</f>
        <v>22724546</v>
      </c>
      <c r="I65" s="99">
        <f>I9+I10+I20+I21+I25+I29+I33+I34+I37+I40+I43+I46+I51+I55+I56+I59+I62+I63</f>
        <v>9893879</v>
      </c>
      <c r="J65" s="126">
        <f t="shared" si="0"/>
        <v>32618425</v>
      </c>
      <c r="K65" s="17"/>
      <c r="L65" s="37"/>
    </row>
    <row r="66" spans="1:11" ht="15.75">
      <c r="A66" s="1"/>
      <c r="B66" s="1"/>
      <c r="C66" s="30"/>
      <c r="D66" s="30"/>
      <c r="E66" s="1"/>
      <c r="F66" s="1"/>
      <c r="J66" s="92"/>
      <c r="K66" s="39"/>
    </row>
    <row r="67" spans="1:5" ht="15.75">
      <c r="A67" s="40"/>
      <c r="B67" s="40"/>
      <c r="C67" s="40"/>
      <c r="D67" s="40"/>
      <c r="E67" s="40"/>
    </row>
    <row r="68" spans="1:5" ht="15.75">
      <c r="A68" s="40"/>
      <c r="B68" s="40"/>
      <c r="C68" s="40"/>
      <c r="D68" s="40"/>
      <c r="E68" s="40"/>
    </row>
    <row r="69" spans="1:5" ht="15.75">
      <c r="A69" s="40"/>
      <c r="B69" s="40"/>
      <c r="C69" s="40"/>
      <c r="D69" s="40"/>
      <c r="E69" s="40"/>
    </row>
    <row r="70" spans="1:5" ht="15.75">
      <c r="A70" s="40"/>
      <c r="B70" s="40"/>
      <c r="C70" s="40"/>
      <c r="D70" s="40"/>
      <c r="E70" s="40"/>
    </row>
  </sheetData>
  <sheetProtection/>
  <mergeCells count="3">
    <mergeCell ref="M3:R3"/>
    <mergeCell ref="E4:J5"/>
    <mergeCell ref="A7:C7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52" r:id="rId1"/>
  <headerFooter alignWithMargins="0">
    <oddFooter>&amp;Cİlişikteki açıklama ve dipnotlar bu mali tabloların tamamlayıcısıdır.
5</oddFooter>
  </headerFooter>
  <ignoredErrors>
    <ignoredError sqref="D9:D64" numberStoredAsText="1"/>
    <ignoredError sqref="G10:J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9"/>
  <sheetViews>
    <sheetView showGridLines="0" view="pageBreakPreview" zoomScale="60" zoomScaleNormal="75" zoomScalePageLayoutView="0" workbookViewId="0" topLeftCell="A1">
      <selection activeCell="A2" sqref="A2"/>
    </sheetView>
  </sheetViews>
  <sheetFormatPr defaultColWidth="9.140625" defaultRowHeight="12.75"/>
  <cols>
    <col min="1" max="1" width="3.7109375" style="41" customWidth="1"/>
    <col min="2" max="2" width="7.28125" style="41" customWidth="1"/>
    <col min="3" max="3" width="70.140625" style="41" customWidth="1"/>
    <col min="4" max="4" width="8.421875" style="64" customWidth="1"/>
    <col min="5" max="5" width="12.57421875" style="2" bestFit="1" customWidth="1"/>
    <col min="6" max="6" width="17.00390625" style="40" bestFit="1" customWidth="1"/>
    <col min="7" max="7" width="13.7109375" style="2" customWidth="1"/>
    <col min="8" max="8" width="12.57421875" style="2" bestFit="1" customWidth="1"/>
    <col min="9" max="9" width="14.421875" style="2" customWidth="1"/>
    <col min="10" max="10" width="13.7109375" style="2" customWidth="1"/>
    <col min="11" max="11" width="4.00390625" style="41" customWidth="1"/>
    <col min="12" max="12" width="42.421875" style="41" customWidth="1"/>
    <col min="13" max="16384" width="9.140625" style="41" customWidth="1"/>
  </cols>
  <sheetData>
    <row r="1" spans="1:10" ht="9.75" customHeight="1">
      <c r="A1" s="120"/>
      <c r="B1" s="121"/>
      <c r="C1" s="121"/>
      <c r="D1" s="127"/>
      <c r="E1" s="121"/>
      <c r="F1" s="122"/>
      <c r="G1" s="121"/>
      <c r="H1" s="121"/>
      <c r="I1" s="121"/>
      <c r="J1" s="123"/>
    </row>
    <row r="2" spans="1:10" ht="15.75" customHeight="1">
      <c r="A2" s="124" t="s">
        <v>124</v>
      </c>
      <c r="B2" s="106"/>
      <c r="C2" s="107"/>
      <c r="D2" s="107"/>
      <c r="E2" s="107"/>
      <c r="F2" s="107"/>
      <c r="G2" s="107"/>
      <c r="H2" s="107"/>
      <c r="I2" s="107"/>
      <c r="J2" s="119"/>
    </row>
    <row r="3" spans="1:10" ht="6.75" customHeight="1">
      <c r="A3" s="19"/>
      <c r="B3" s="1"/>
      <c r="C3" s="1"/>
      <c r="D3" s="42"/>
      <c r="E3" s="1"/>
      <c r="F3" s="1"/>
      <c r="G3" s="6"/>
      <c r="H3" s="6"/>
      <c r="I3" s="6"/>
      <c r="J3" s="91"/>
    </row>
    <row r="4" spans="1:10" ht="9.75" customHeight="1">
      <c r="A4" s="125"/>
      <c r="B4" s="7"/>
      <c r="C4" s="7"/>
      <c r="D4" s="43"/>
      <c r="E4" s="194" t="s">
        <v>179</v>
      </c>
      <c r="F4" s="195"/>
      <c r="G4" s="195"/>
      <c r="H4" s="195"/>
      <c r="I4" s="195"/>
      <c r="J4" s="196"/>
    </row>
    <row r="5" spans="1:12" ht="15.75" customHeight="1">
      <c r="A5" s="19"/>
      <c r="B5" s="1"/>
      <c r="C5" s="1"/>
      <c r="D5" s="44"/>
      <c r="E5" s="197"/>
      <c r="F5" s="198"/>
      <c r="G5" s="198"/>
      <c r="H5" s="198"/>
      <c r="I5" s="198"/>
      <c r="J5" s="199"/>
      <c r="L5" s="116"/>
    </row>
    <row r="6" spans="1:12" ht="15.75">
      <c r="A6" s="19"/>
      <c r="B6" s="1"/>
      <c r="C6" s="1"/>
      <c r="D6" s="44"/>
      <c r="E6" s="208"/>
      <c r="F6" s="209" t="s">
        <v>127</v>
      </c>
      <c r="G6" s="171"/>
      <c r="H6" s="208"/>
      <c r="I6" s="209" t="s">
        <v>132</v>
      </c>
      <c r="J6" s="169"/>
      <c r="L6" s="117"/>
    </row>
    <row r="7" spans="1:12" ht="18.75">
      <c r="A7" s="143" t="s">
        <v>232</v>
      </c>
      <c r="B7" s="1"/>
      <c r="C7" s="45"/>
      <c r="D7" s="44" t="s">
        <v>126</v>
      </c>
      <c r="E7" s="210"/>
      <c r="F7" s="211" t="s">
        <v>128</v>
      </c>
      <c r="G7" s="212"/>
      <c r="H7" s="210"/>
      <c r="I7" s="211" t="s">
        <v>123</v>
      </c>
      <c r="J7" s="214"/>
      <c r="L7" s="116"/>
    </row>
    <row r="8" spans="1:12" ht="31.5">
      <c r="A8" s="19"/>
      <c r="B8" s="1"/>
      <c r="C8" s="40"/>
      <c r="D8" s="44"/>
      <c r="E8" s="93" t="s">
        <v>129</v>
      </c>
      <c r="F8" s="213" t="s">
        <v>130</v>
      </c>
      <c r="G8" s="93" t="s">
        <v>131</v>
      </c>
      <c r="H8" s="93" t="s">
        <v>129</v>
      </c>
      <c r="I8" s="213" t="s">
        <v>130</v>
      </c>
      <c r="J8" s="168" t="s">
        <v>131</v>
      </c>
      <c r="L8" s="62"/>
    </row>
    <row r="9" spans="1:10" s="48" customFormat="1" ht="15.75">
      <c r="A9" s="129"/>
      <c r="B9" s="46" t="s">
        <v>1</v>
      </c>
      <c r="C9" s="16" t="s">
        <v>180</v>
      </c>
      <c r="D9" s="47" t="s">
        <v>2</v>
      </c>
      <c r="E9" s="140">
        <v>17562632</v>
      </c>
      <c r="F9" s="138">
        <v>7279428</v>
      </c>
      <c r="G9" s="138">
        <f>E9+F9</f>
        <v>24842060</v>
      </c>
      <c r="H9" s="102">
        <v>16552824</v>
      </c>
      <c r="I9" s="102">
        <v>6608267</v>
      </c>
      <c r="J9" s="112">
        <f>H9+I9</f>
        <v>23161091</v>
      </c>
    </row>
    <row r="10" spans="1:10" ht="15.75">
      <c r="A10" s="130"/>
      <c r="B10" s="53" t="s">
        <v>7</v>
      </c>
      <c r="C10" s="25" t="s">
        <v>181</v>
      </c>
      <c r="D10" s="51" t="s">
        <v>8</v>
      </c>
      <c r="E10" s="109">
        <v>0</v>
      </c>
      <c r="F10" s="138">
        <v>35</v>
      </c>
      <c r="G10" s="138">
        <f aca="true" t="shared" si="0" ref="G10:G63">E10+F10</f>
        <v>35</v>
      </c>
      <c r="H10" s="109">
        <v>0</v>
      </c>
      <c r="I10" s="109">
        <v>0</v>
      </c>
      <c r="J10" s="113">
        <f aca="true" t="shared" si="1" ref="J10:J65">H10+I10</f>
        <v>0</v>
      </c>
    </row>
    <row r="11" spans="1:10" ht="15.75">
      <c r="A11" s="130"/>
      <c r="B11" s="5" t="s">
        <v>18</v>
      </c>
      <c r="C11" s="25" t="s">
        <v>182</v>
      </c>
      <c r="D11" s="51" t="s">
        <v>19</v>
      </c>
      <c r="E11" s="102">
        <v>61991</v>
      </c>
      <c r="F11" s="138">
        <v>4935145</v>
      </c>
      <c r="G11" s="138">
        <f t="shared" si="0"/>
        <v>4997136</v>
      </c>
      <c r="H11" s="102">
        <v>38999</v>
      </c>
      <c r="I11" s="102">
        <v>3493833</v>
      </c>
      <c r="J11" s="112">
        <f t="shared" si="1"/>
        <v>3532832</v>
      </c>
    </row>
    <row r="12" spans="1:10" s="48" customFormat="1" ht="15.75">
      <c r="A12" s="131"/>
      <c r="B12" s="5" t="s">
        <v>20</v>
      </c>
      <c r="C12" s="25" t="s">
        <v>183</v>
      </c>
      <c r="D12" s="51"/>
      <c r="E12" s="102">
        <f>E13+E14+E15</f>
        <v>909</v>
      </c>
      <c r="F12" s="102">
        <f>F13+F14+F15</f>
        <v>1369185</v>
      </c>
      <c r="G12" s="138">
        <f t="shared" si="0"/>
        <v>1370094</v>
      </c>
      <c r="H12" s="102">
        <f>H13+H14+H15</f>
        <v>20376</v>
      </c>
      <c r="I12" s="102">
        <f>I13+I14+I15</f>
        <v>87838</v>
      </c>
      <c r="J12" s="112">
        <f t="shared" si="1"/>
        <v>108214</v>
      </c>
    </row>
    <row r="13" spans="1:10" s="48" customFormat="1" ht="15.75">
      <c r="A13" s="131"/>
      <c r="B13" s="49" t="s">
        <v>21</v>
      </c>
      <c r="C13" s="30" t="s">
        <v>184</v>
      </c>
      <c r="D13" s="51"/>
      <c r="E13" s="110">
        <v>0</v>
      </c>
      <c r="F13" s="110">
        <v>0</v>
      </c>
      <c r="G13" s="110">
        <f t="shared" si="0"/>
        <v>0</v>
      </c>
      <c r="H13" s="110">
        <v>0</v>
      </c>
      <c r="I13" s="110">
        <v>0</v>
      </c>
      <c r="J13" s="115">
        <f t="shared" si="1"/>
        <v>0</v>
      </c>
    </row>
    <row r="14" spans="1:10" s="48" customFormat="1" ht="15.75">
      <c r="A14" s="131"/>
      <c r="B14" s="49" t="s">
        <v>22</v>
      </c>
      <c r="C14" s="30" t="s">
        <v>185</v>
      </c>
      <c r="D14" s="51"/>
      <c r="E14" s="110">
        <v>0</v>
      </c>
      <c r="F14" s="110">
        <v>0</v>
      </c>
      <c r="G14" s="110">
        <f t="shared" si="0"/>
        <v>0</v>
      </c>
      <c r="H14" s="110">
        <v>0</v>
      </c>
      <c r="I14" s="110">
        <v>0</v>
      </c>
      <c r="J14" s="115">
        <f t="shared" si="1"/>
        <v>0</v>
      </c>
    </row>
    <row r="15" spans="1:10" s="48" customFormat="1" ht="15.75">
      <c r="A15" s="131"/>
      <c r="B15" s="49" t="s">
        <v>23</v>
      </c>
      <c r="C15" s="30" t="s">
        <v>186</v>
      </c>
      <c r="D15" s="51"/>
      <c r="E15" s="103">
        <v>909</v>
      </c>
      <c r="F15" s="139">
        <v>1369185</v>
      </c>
      <c r="G15" s="139">
        <f t="shared" si="0"/>
        <v>1370094</v>
      </c>
      <c r="H15" s="103">
        <v>20376</v>
      </c>
      <c r="I15" s="103">
        <v>87838</v>
      </c>
      <c r="J15" s="114">
        <f t="shared" si="1"/>
        <v>108214</v>
      </c>
    </row>
    <row r="16" spans="1:10" s="48" customFormat="1" ht="15.75">
      <c r="A16" s="131"/>
      <c r="B16" s="5" t="s">
        <v>24</v>
      </c>
      <c r="C16" s="25" t="s">
        <v>187</v>
      </c>
      <c r="D16" s="51"/>
      <c r="E16" s="109">
        <f>E17+E18+E19</f>
        <v>0</v>
      </c>
      <c r="F16" s="109">
        <f>F17+F18+F19</f>
        <v>0</v>
      </c>
      <c r="G16" s="109">
        <f t="shared" si="0"/>
        <v>0</v>
      </c>
      <c r="H16" s="109">
        <f>H17+H18+H19</f>
        <v>0</v>
      </c>
      <c r="I16" s="109">
        <f>I17+I18+I19</f>
        <v>0</v>
      </c>
      <c r="J16" s="113">
        <f t="shared" si="1"/>
        <v>0</v>
      </c>
    </row>
    <row r="17" spans="1:10" ht="15.75">
      <c r="A17" s="130"/>
      <c r="B17" s="49" t="s">
        <v>26</v>
      </c>
      <c r="C17" s="1" t="s">
        <v>188</v>
      </c>
      <c r="D17" s="44"/>
      <c r="E17" s="110">
        <v>0</v>
      </c>
      <c r="F17" s="110">
        <v>0</v>
      </c>
      <c r="G17" s="110">
        <f t="shared" si="0"/>
        <v>0</v>
      </c>
      <c r="H17" s="110">
        <v>0</v>
      </c>
      <c r="I17" s="110">
        <v>0</v>
      </c>
      <c r="J17" s="115">
        <f t="shared" si="1"/>
        <v>0</v>
      </c>
    </row>
    <row r="18" spans="1:10" ht="15.75">
      <c r="A18" s="130"/>
      <c r="B18" s="49" t="s">
        <v>27</v>
      </c>
      <c r="C18" s="1" t="s">
        <v>189</v>
      </c>
      <c r="D18" s="44"/>
      <c r="E18" s="110">
        <v>0</v>
      </c>
      <c r="F18" s="110">
        <v>0</v>
      </c>
      <c r="G18" s="110">
        <f t="shared" si="0"/>
        <v>0</v>
      </c>
      <c r="H18" s="110">
        <v>0</v>
      </c>
      <c r="I18" s="110">
        <v>0</v>
      </c>
      <c r="J18" s="115">
        <f t="shared" si="1"/>
        <v>0</v>
      </c>
    </row>
    <row r="19" spans="1:10" ht="15.75">
      <c r="A19" s="130"/>
      <c r="B19" s="49" t="s">
        <v>28</v>
      </c>
      <c r="C19" s="1" t="s">
        <v>190</v>
      </c>
      <c r="D19" s="44"/>
      <c r="E19" s="110">
        <v>0</v>
      </c>
      <c r="F19" s="110">
        <v>0</v>
      </c>
      <c r="G19" s="110">
        <f t="shared" si="0"/>
        <v>0</v>
      </c>
      <c r="H19" s="110">
        <v>0</v>
      </c>
      <c r="I19" s="110">
        <v>0</v>
      </c>
      <c r="J19" s="115">
        <f t="shared" si="1"/>
        <v>0</v>
      </c>
    </row>
    <row r="20" spans="1:10" s="48" customFormat="1" ht="15.75">
      <c r="A20" s="131"/>
      <c r="B20" s="5" t="s">
        <v>29</v>
      </c>
      <c r="C20" s="25" t="s">
        <v>191</v>
      </c>
      <c r="D20" s="51"/>
      <c r="E20" s="102">
        <v>139922</v>
      </c>
      <c r="F20" s="109">
        <v>0</v>
      </c>
      <c r="G20" s="138">
        <f t="shared" si="0"/>
        <v>139922</v>
      </c>
      <c r="H20" s="102">
        <v>151597</v>
      </c>
      <c r="I20" s="109">
        <v>0</v>
      </c>
      <c r="J20" s="112">
        <f t="shared" si="1"/>
        <v>151597</v>
      </c>
    </row>
    <row r="21" spans="1:10" s="48" customFormat="1" ht="15.75">
      <c r="A21" s="131"/>
      <c r="B21" s="5" t="s">
        <v>34</v>
      </c>
      <c r="C21" s="25" t="s">
        <v>192</v>
      </c>
      <c r="D21" s="51"/>
      <c r="E21" s="102">
        <v>310497</v>
      </c>
      <c r="F21" s="138">
        <v>7863</v>
      </c>
      <c r="G21" s="138">
        <f t="shared" si="0"/>
        <v>318360</v>
      </c>
      <c r="H21" s="102">
        <v>262368</v>
      </c>
      <c r="I21" s="102">
        <v>11084</v>
      </c>
      <c r="J21" s="112">
        <f t="shared" si="1"/>
        <v>273452</v>
      </c>
    </row>
    <row r="22" spans="1:10" s="48" customFormat="1" ht="15.75">
      <c r="A22" s="131"/>
      <c r="B22" s="5" t="s">
        <v>35</v>
      </c>
      <c r="C22" s="31" t="s">
        <v>193</v>
      </c>
      <c r="D22" s="51" t="s">
        <v>25</v>
      </c>
      <c r="E22" s="102">
        <v>51279</v>
      </c>
      <c r="F22" s="138">
        <v>153999</v>
      </c>
      <c r="G22" s="138">
        <f t="shared" si="0"/>
        <v>205278</v>
      </c>
      <c r="H22" s="102">
        <v>67127</v>
      </c>
      <c r="I22" s="102">
        <v>174593</v>
      </c>
      <c r="J22" s="112">
        <f t="shared" si="1"/>
        <v>241720</v>
      </c>
    </row>
    <row r="23" spans="1:10" s="48" customFormat="1" ht="15.75">
      <c r="A23" s="131"/>
      <c r="B23" s="56" t="s">
        <v>39</v>
      </c>
      <c r="C23" s="25" t="s">
        <v>194</v>
      </c>
      <c r="D23" s="51"/>
      <c r="E23" s="109">
        <v>0</v>
      </c>
      <c r="F23" s="109">
        <v>0</v>
      </c>
      <c r="G23" s="109">
        <f t="shared" si="0"/>
        <v>0</v>
      </c>
      <c r="H23" s="109">
        <v>0</v>
      </c>
      <c r="I23" s="109">
        <v>0</v>
      </c>
      <c r="J23" s="113">
        <f t="shared" si="1"/>
        <v>0</v>
      </c>
    </row>
    <row r="24" spans="1:10" s="48" customFormat="1" ht="15.75">
      <c r="A24" s="131"/>
      <c r="B24" s="5" t="s">
        <v>43</v>
      </c>
      <c r="C24" s="31" t="s">
        <v>195</v>
      </c>
      <c r="D24" s="51" t="s">
        <v>30</v>
      </c>
      <c r="E24" s="109">
        <f>E25+E26+E27-E28</f>
        <v>0</v>
      </c>
      <c r="F24" s="102">
        <f>F25+F26+F27-F28</f>
        <v>12494</v>
      </c>
      <c r="G24" s="138">
        <f t="shared" si="0"/>
        <v>12494</v>
      </c>
      <c r="H24" s="109">
        <f>H25+H26+H27-H28</f>
        <v>0</v>
      </c>
      <c r="I24" s="102">
        <f>I25+I26+I27-I28</f>
        <v>23111</v>
      </c>
      <c r="J24" s="112">
        <f t="shared" si="1"/>
        <v>23111</v>
      </c>
    </row>
    <row r="25" spans="1:10" ht="15.75">
      <c r="A25" s="130"/>
      <c r="B25" s="49" t="s">
        <v>45</v>
      </c>
      <c r="C25" s="1" t="s">
        <v>196</v>
      </c>
      <c r="D25" s="44"/>
      <c r="E25" s="110">
        <v>0</v>
      </c>
      <c r="F25" s="141">
        <v>13422</v>
      </c>
      <c r="G25" s="139">
        <f t="shared" si="0"/>
        <v>13422</v>
      </c>
      <c r="H25" s="110">
        <v>0</v>
      </c>
      <c r="I25" s="103">
        <v>25395</v>
      </c>
      <c r="J25" s="114">
        <f t="shared" si="1"/>
        <v>25395</v>
      </c>
    </row>
    <row r="26" spans="1:10" ht="15.75">
      <c r="A26" s="130"/>
      <c r="B26" s="49" t="s">
        <v>46</v>
      </c>
      <c r="C26" s="1" t="s">
        <v>197</v>
      </c>
      <c r="D26" s="44"/>
      <c r="E26" s="110">
        <v>0</v>
      </c>
      <c r="F26" s="110">
        <v>0</v>
      </c>
      <c r="G26" s="110">
        <f t="shared" si="0"/>
        <v>0</v>
      </c>
      <c r="H26" s="110">
        <v>0</v>
      </c>
      <c r="I26" s="110">
        <v>0</v>
      </c>
      <c r="J26" s="115">
        <f t="shared" si="1"/>
        <v>0</v>
      </c>
    </row>
    <row r="27" spans="1:10" ht="15.75">
      <c r="A27" s="130"/>
      <c r="B27" s="49" t="s">
        <v>81</v>
      </c>
      <c r="C27" s="1" t="s">
        <v>164</v>
      </c>
      <c r="D27" s="44"/>
      <c r="E27" s="110">
        <v>0</v>
      </c>
      <c r="F27" s="110">
        <v>0</v>
      </c>
      <c r="G27" s="110">
        <f t="shared" si="0"/>
        <v>0</v>
      </c>
      <c r="H27" s="110">
        <v>0</v>
      </c>
      <c r="I27" s="110">
        <v>0</v>
      </c>
      <c r="J27" s="115">
        <f t="shared" si="1"/>
        <v>0</v>
      </c>
    </row>
    <row r="28" spans="1:10" ht="15.75">
      <c r="A28" s="130"/>
      <c r="B28" s="49" t="s">
        <v>82</v>
      </c>
      <c r="C28" s="1" t="s">
        <v>198</v>
      </c>
      <c r="D28" s="44"/>
      <c r="E28" s="110">
        <v>0</v>
      </c>
      <c r="F28" s="139">
        <v>928</v>
      </c>
      <c r="G28" s="139">
        <f t="shared" si="0"/>
        <v>928</v>
      </c>
      <c r="H28" s="110">
        <v>0</v>
      </c>
      <c r="I28" s="103">
        <v>2284</v>
      </c>
      <c r="J28" s="114">
        <f t="shared" si="1"/>
        <v>2284</v>
      </c>
    </row>
    <row r="29" spans="1:10" s="48" customFormat="1" ht="15.75">
      <c r="A29" s="131"/>
      <c r="B29" s="5" t="s">
        <v>83</v>
      </c>
      <c r="C29" s="31" t="s">
        <v>199</v>
      </c>
      <c r="D29" s="51" t="s">
        <v>36</v>
      </c>
      <c r="E29" s="109">
        <f>E30+E31+E32</f>
        <v>0</v>
      </c>
      <c r="F29" s="142">
        <f>F30+F31+F32</f>
        <v>3707</v>
      </c>
      <c r="G29" s="138">
        <f t="shared" si="0"/>
        <v>3707</v>
      </c>
      <c r="H29" s="109">
        <f>H30+H31+H32</f>
        <v>0</v>
      </c>
      <c r="I29" s="109">
        <f>I30+I31+I32</f>
        <v>0</v>
      </c>
      <c r="J29" s="113">
        <f t="shared" si="1"/>
        <v>0</v>
      </c>
    </row>
    <row r="30" spans="1:10" s="48" customFormat="1" ht="15.75">
      <c r="A30" s="131"/>
      <c r="B30" s="49" t="s">
        <v>49</v>
      </c>
      <c r="C30" s="1" t="s">
        <v>167</v>
      </c>
      <c r="D30" s="51"/>
      <c r="E30" s="110">
        <v>0</v>
      </c>
      <c r="F30" s="139">
        <v>3707</v>
      </c>
      <c r="G30" s="139">
        <f t="shared" si="0"/>
        <v>3707</v>
      </c>
      <c r="H30" s="110">
        <v>0</v>
      </c>
      <c r="I30" s="110">
        <v>0</v>
      </c>
      <c r="J30" s="115">
        <f t="shared" si="1"/>
        <v>0</v>
      </c>
    </row>
    <row r="31" spans="1:10" s="48" customFormat="1" ht="15.75">
      <c r="A31" s="131"/>
      <c r="B31" s="49" t="s">
        <v>50</v>
      </c>
      <c r="C31" s="1" t="s">
        <v>168</v>
      </c>
      <c r="D31" s="51"/>
      <c r="E31" s="110">
        <v>0</v>
      </c>
      <c r="F31" s="110">
        <v>0</v>
      </c>
      <c r="G31" s="110">
        <f t="shared" si="0"/>
        <v>0</v>
      </c>
      <c r="H31" s="110">
        <v>0</v>
      </c>
      <c r="I31" s="110">
        <v>0</v>
      </c>
      <c r="J31" s="115">
        <f t="shared" si="1"/>
        <v>0</v>
      </c>
    </row>
    <row r="32" spans="1:10" s="48" customFormat="1" ht="15.75">
      <c r="A32" s="131"/>
      <c r="B32" s="49" t="s">
        <v>84</v>
      </c>
      <c r="C32" s="1" t="s">
        <v>169</v>
      </c>
      <c r="D32" s="51"/>
      <c r="E32" s="110">
        <v>0</v>
      </c>
      <c r="F32" s="110">
        <v>0</v>
      </c>
      <c r="G32" s="110">
        <f t="shared" si="0"/>
        <v>0</v>
      </c>
      <c r="H32" s="110">
        <v>0</v>
      </c>
      <c r="I32" s="110">
        <v>0</v>
      </c>
      <c r="J32" s="115">
        <f t="shared" si="1"/>
        <v>0</v>
      </c>
    </row>
    <row r="33" spans="1:10" s="48" customFormat="1" ht="15.75">
      <c r="A33" s="131"/>
      <c r="B33" s="5" t="s">
        <v>85</v>
      </c>
      <c r="C33" s="25" t="s">
        <v>200</v>
      </c>
      <c r="D33" s="51" t="s">
        <v>40</v>
      </c>
      <c r="E33" s="102">
        <f>E34+E35+E36+E37+E38</f>
        <v>372354</v>
      </c>
      <c r="F33" s="102">
        <f>F34+F35+F36+F37+F38</f>
        <v>4508</v>
      </c>
      <c r="G33" s="138">
        <f t="shared" si="0"/>
        <v>376862</v>
      </c>
      <c r="H33" s="102">
        <f>H34+H35+H36+H37+H38</f>
        <v>413527</v>
      </c>
      <c r="I33" s="102">
        <f>I34+I35+I36+I37+I38</f>
        <v>3107</v>
      </c>
      <c r="J33" s="112">
        <f t="shared" si="1"/>
        <v>416634</v>
      </c>
    </row>
    <row r="34" spans="1:10" ht="15.75">
      <c r="A34" s="130"/>
      <c r="B34" s="49" t="s">
        <v>53</v>
      </c>
      <c r="C34" s="30" t="s">
        <v>201</v>
      </c>
      <c r="D34" s="51"/>
      <c r="E34" s="103">
        <v>125955</v>
      </c>
      <c r="F34" s="139">
        <v>4508</v>
      </c>
      <c r="G34" s="139">
        <f t="shared" si="0"/>
        <v>130463</v>
      </c>
      <c r="H34" s="103">
        <v>83955</v>
      </c>
      <c r="I34" s="103">
        <v>3107</v>
      </c>
      <c r="J34" s="114">
        <f t="shared" si="1"/>
        <v>87062</v>
      </c>
    </row>
    <row r="35" spans="1:10" ht="15.75">
      <c r="A35" s="130"/>
      <c r="B35" s="49" t="s">
        <v>54</v>
      </c>
      <c r="C35" s="1" t="s">
        <v>202</v>
      </c>
      <c r="D35" s="51"/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5">
        <f t="shared" si="1"/>
        <v>0</v>
      </c>
    </row>
    <row r="36" spans="1:10" ht="15.75">
      <c r="A36" s="130"/>
      <c r="B36" s="49" t="s">
        <v>55</v>
      </c>
      <c r="C36" s="1" t="s">
        <v>203</v>
      </c>
      <c r="D36" s="44"/>
      <c r="E36" s="103">
        <v>113687</v>
      </c>
      <c r="F36" s="110">
        <v>0</v>
      </c>
      <c r="G36" s="139">
        <f t="shared" si="0"/>
        <v>113687</v>
      </c>
      <c r="H36" s="103">
        <v>98686</v>
      </c>
      <c r="I36" s="110">
        <v>0</v>
      </c>
      <c r="J36" s="114">
        <f t="shared" si="1"/>
        <v>98686</v>
      </c>
    </row>
    <row r="37" spans="1:10" ht="15.75">
      <c r="A37" s="130"/>
      <c r="B37" s="49" t="s">
        <v>56</v>
      </c>
      <c r="C37" s="1" t="s">
        <v>204</v>
      </c>
      <c r="D37" s="44"/>
      <c r="E37" s="110">
        <v>0</v>
      </c>
      <c r="F37" s="110">
        <v>0</v>
      </c>
      <c r="G37" s="110">
        <f t="shared" si="0"/>
        <v>0</v>
      </c>
      <c r="H37" s="110">
        <v>0</v>
      </c>
      <c r="I37" s="110">
        <v>0</v>
      </c>
      <c r="J37" s="115">
        <f t="shared" si="1"/>
        <v>0</v>
      </c>
    </row>
    <row r="38" spans="1:10" ht="15.75">
      <c r="A38" s="130"/>
      <c r="B38" s="49" t="s">
        <v>86</v>
      </c>
      <c r="C38" s="1" t="s">
        <v>205</v>
      </c>
      <c r="D38" s="44"/>
      <c r="E38" s="103">
        <v>132712</v>
      </c>
      <c r="F38" s="110">
        <v>0</v>
      </c>
      <c r="G38" s="139">
        <f t="shared" si="0"/>
        <v>132712</v>
      </c>
      <c r="H38" s="103">
        <v>230886</v>
      </c>
      <c r="I38" s="110">
        <v>0</v>
      </c>
      <c r="J38" s="114">
        <f t="shared" si="1"/>
        <v>230886</v>
      </c>
    </row>
    <row r="39" spans="1:10" ht="15.75">
      <c r="A39" s="130"/>
      <c r="B39" s="5" t="s">
        <v>58</v>
      </c>
      <c r="C39" s="24" t="s">
        <v>206</v>
      </c>
      <c r="D39" s="51" t="s">
        <v>48</v>
      </c>
      <c r="E39" s="97">
        <f>E40+E41</f>
        <v>247697</v>
      </c>
      <c r="F39" s="97">
        <f>F40+F41</f>
        <v>32889</v>
      </c>
      <c r="G39" s="135">
        <f t="shared" si="0"/>
        <v>280586</v>
      </c>
      <c r="H39" s="97">
        <f>H40+H41</f>
        <v>298516</v>
      </c>
      <c r="I39" s="97">
        <f>I40+I41</f>
        <v>43887</v>
      </c>
      <c r="J39" s="104">
        <f t="shared" si="1"/>
        <v>342403</v>
      </c>
    </row>
    <row r="40" spans="1:10" ht="15.75">
      <c r="A40" s="130"/>
      <c r="B40" s="57" t="s">
        <v>87</v>
      </c>
      <c r="C40" s="1" t="s">
        <v>207</v>
      </c>
      <c r="D40" s="51"/>
      <c r="E40" s="103">
        <v>247697</v>
      </c>
      <c r="F40" s="139">
        <v>975</v>
      </c>
      <c r="G40" s="139">
        <f t="shared" si="0"/>
        <v>248672</v>
      </c>
      <c r="H40" s="103">
        <v>298516</v>
      </c>
      <c r="I40" s="103">
        <v>201</v>
      </c>
      <c r="J40" s="114">
        <f t="shared" si="1"/>
        <v>298717</v>
      </c>
    </row>
    <row r="41" spans="1:10" ht="15.75">
      <c r="A41" s="130"/>
      <c r="B41" s="57" t="s">
        <v>88</v>
      </c>
      <c r="C41" s="1" t="s">
        <v>208</v>
      </c>
      <c r="D41" s="51"/>
      <c r="E41" s="110">
        <v>0</v>
      </c>
      <c r="F41" s="139">
        <v>31914</v>
      </c>
      <c r="G41" s="139">
        <f t="shared" si="0"/>
        <v>31914</v>
      </c>
      <c r="H41" s="110">
        <v>0</v>
      </c>
      <c r="I41" s="103">
        <v>43686</v>
      </c>
      <c r="J41" s="114">
        <f t="shared" si="1"/>
        <v>43686</v>
      </c>
    </row>
    <row r="42" spans="1:10" ht="15.75">
      <c r="A42" s="130"/>
      <c r="B42" s="5" t="s">
        <v>64</v>
      </c>
      <c r="C42" s="24" t="s">
        <v>209</v>
      </c>
      <c r="D42" s="51" t="s">
        <v>52</v>
      </c>
      <c r="E42" s="109">
        <v>0</v>
      </c>
      <c r="F42" s="109">
        <v>0</v>
      </c>
      <c r="G42" s="109">
        <f t="shared" si="0"/>
        <v>0</v>
      </c>
      <c r="H42" s="109">
        <v>0</v>
      </c>
      <c r="I42" s="109">
        <v>0</v>
      </c>
      <c r="J42" s="113">
        <f t="shared" si="1"/>
        <v>0</v>
      </c>
    </row>
    <row r="43" spans="1:10" ht="15.75">
      <c r="A43" s="130"/>
      <c r="B43" s="5" t="s">
        <v>89</v>
      </c>
      <c r="C43" s="24" t="s">
        <v>210</v>
      </c>
      <c r="D43" s="51"/>
      <c r="E43" s="109">
        <v>0</v>
      </c>
      <c r="F43" s="109">
        <v>0</v>
      </c>
      <c r="G43" s="109">
        <f t="shared" si="0"/>
        <v>0</v>
      </c>
      <c r="H43" s="109">
        <v>0</v>
      </c>
      <c r="I43" s="109">
        <v>0</v>
      </c>
      <c r="J43" s="113">
        <f t="shared" si="1"/>
        <v>0</v>
      </c>
    </row>
    <row r="44" spans="1:10" ht="15.75">
      <c r="A44" s="130"/>
      <c r="B44" s="5" t="s">
        <v>68</v>
      </c>
      <c r="C44" s="24" t="s">
        <v>211</v>
      </c>
      <c r="D44" s="51" t="s">
        <v>59</v>
      </c>
      <c r="E44" s="102">
        <f>E45+E46+E56+E61</f>
        <v>4431608</v>
      </c>
      <c r="F44" s="102">
        <f>F45+F46+F56+F61</f>
        <v>55821</v>
      </c>
      <c r="G44" s="138">
        <f t="shared" si="0"/>
        <v>4487429</v>
      </c>
      <c r="H44" s="102">
        <f>H45+H46+H56+H61</f>
        <v>4277785</v>
      </c>
      <c r="I44" s="102">
        <f>I45+I46+I56+I61</f>
        <v>89586</v>
      </c>
      <c r="J44" s="112">
        <f t="shared" si="1"/>
        <v>4367371</v>
      </c>
    </row>
    <row r="45" spans="1:10" ht="15.75">
      <c r="A45" s="130"/>
      <c r="B45" s="49" t="s">
        <v>70</v>
      </c>
      <c r="C45" s="1" t="s">
        <v>212</v>
      </c>
      <c r="D45" s="44"/>
      <c r="E45" s="103">
        <v>2500000</v>
      </c>
      <c r="F45" s="110">
        <v>0</v>
      </c>
      <c r="G45" s="139">
        <f t="shared" si="0"/>
        <v>2500000</v>
      </c>
      <c r="H45" s="103">
        <v>1279000</v>
      </c>
      <c r="I45" s="110">
        <v>0</v>
      </c>
      <c r="J45" s="114">
        <f t="shared" si="1"/>
        <v>1279000</v>
      </c>
    </row>
    <row r="46" spans="1:10" ht="15.75">
      <c r="A46" s="130"/>
      <c r="B46" s="49" t="s">
        <v>71</v>
      </c>
      <c r="C46" s="1" t="s">
        <v>213</v>
      </c>
      <c r="D46" s="44"/>
      <c r="E46" s="103">
        <f>E47+E48+E49+E50+E51+E52+E53+E54+E55</f>
        <v>858017</v>
      </c>
      <c r="F46" s="139">
        <v>55821</v>
      </c>
      <c r="G46" s="139">
        <f t="shared" si="0"/>
        <v>913838</v>
      </c>
      <c r="H46" s="103">
        <f>H47+H48+H49+H50+H51+H52+H53+H54+H55</f>
        <v>2097416</v>
      </c>
      <c r="I46" s="103">
        <f>I47+I48+I49+I50+I51+I52+I53+I54+I55</f>
        <v>89586</v>
      </c>
      <c r="J46" s="114">
        <f t="shared" si="1"/>
        <v>2187002</v>
      </c>
    </row>
    <row r="47" spans="1:10" ht="15.75">
      <c r="A47" s="130"/>
      <c r="B47" s="58" t="s">
        <v>90</v>
      </c>
      <c r="C47" s="1" t="s">
        <v>214</v>
      </c>
      <c r="D47" s="51"/>
      <c r="E47" s="103">
        <v>723918</v>
      </c>
      <c r="F47" s="110">
        <v>0</v>
      </c>
      <c r="G47" s="139">
        <f t="shared" si="0"/>
        <v>723918</v>
      </c>
      <c r="H47" s="103">
        <v>1172347</v>
      </c>
      <c r="I47" s="110">
        <v>0</v>
      </c>
      <c r="J47" s="114">
        <f t="shared" si="1"/>
        <v>1172347</v>
      </c>
    </row>
    <row r="48" spans="1:10" ht="15.75">
      <c r="A48" s="130"/>
      <c r="B48" s="58" t="s">
        <v>91</v>
      </c>
      <c r="C48" s="1" t="s">
        <v>215</v>
      </c>
      <c r="D48" s="44"/>
      <c r="E48" s="110">
        <v>0</v>
      </c>
      <c r="F48" s="110">
        <v>0</v>
      </c>
      <c r="G48" s="110">
        <f t="shared" si="0"/>
        <v>0</v>
      </c>
      <c r="H48" s="110">
        <v>0</v>
      </c>
      <c r="I48" s="110">
        <v>0</v>
      </c>
      <c r="J48" s="115">
        <f t="shared" si="1"/>
        <v>0</v>
      </c>
    </row>
    <row r="49" spans="1:10" ht="15.75">
      <c r="A49" s="130"/>
      <c r="B49" s="58" t="s">
        <v>92</v>
      </c>
      <c r="C49" s="1" t="s">
        <v>216</v>
      </c>
      <c r="D49" s="51"/>
      <c r="E49" s="139">
        <v>98957</v>
      </c>
      <c r="F49" s="139">
        <v>55821</v>
      </c>
      <c r="G49" s="139">
        <f t="shared" si="0"/>
        <v>154778</v>
      </c>
      <c r="H49" s="103">
        <v>309740</v>
      </c>
      <c r="I49" s="103">
        <v>89586</v>
      </c>
      <c r="J49" s="114">
        <f t="shared" si="1"/>
        <v>399326</v>
      </c>
    </row>
    <row r="50" spans="1:10" ht="15.75">
      <c r="A50" s="130"/>
      <c r="B50" s="58" t="s">
        <v>93</v>
      </c>
      <c r="C50" s="1" t="s">
        <v>217</v>
      </c>
      <c r="D50" s="51"/>
      <c r="E50" s="110">
        <v>0</v>
      </c>
      <c r="F50" s="110">
        <v>0</v>
      </c>
      <c r="G50" s="110">
        <f t="shared" si="0"/>
        <v>0</v>
      </c>
      <c r="H50" s="103">
        <v>5898</v>
      </c>
      <c r="I50" s="110">
        <v>0</v>
      </c>
      <c r="J50" s="114">
        <f t="shared" si="1"/>
        <v>5898</v>
      </c>
    </row>
    <row r="51" spans="1:10" ht="15.75">
      <c r="A51" s="130"/>
      <c r="B51" s="58" t="s">
        <v>94</v>
      </c>
      <c r="C51" s="1" t="s">
        <v>218</v>
      </c>
      <c r="D51" s="51"/>
      <c r="E51" s="110">
        <v>0</v>
      </c>
      <c r="F51" s="110">
        <v>0</v>
      </c>
      <c r="G51" s="110">
        <f t="shared" si="0"/>
        <v>0</v>
      </c>
      <c r="H51" s="110">
        <v>0</v>
      </c>
      <c r="I51" s="110">
        <v>0</v>
      </c>
      <c r="J51" s="115">
        <f t="shared" si="1"/>
        <v>0</v>
      </c>
    </row>
    <row r="52" spans="1:10" ht="31.5">
      <c r="A52" s="130"/>
      <c r="B52" s="58" t="s">
        <v>95</v>
      </c>
      <c r="C52" s="216" t="s">
        <v>219</v>
      </c>
      <c r="D52" s="51"/>
      <c r="E52" s="103">
        <v>35142</v>
      </c>
      <c r="F52" s="110">
        <v>0</v>
      </c>
      <c r="G52" s="139">
        <f t="shared" si="0"/>
        <v>35142</v>
      </c>
      <c r="H52" s="103">
        <v>3668</v>
      </c>
      <c r="I52" s="110">
        <v>0</v>
      </c>
      <c r="J52" s="114">
        <f t="shared" si="1"/>
        <v>3668</v>
      </c>
    </row>
    <row r="53" spans="1:10" ht="15.75">
      <c r="A53" s="130"/>
      <c r="B53" s="58" t="s">
        <v>96</v>
      </c>
      <c r="C53" s="216" t="s">
        <v>220</v>
      </c>
      <c r="D53" s="51"/>
      <c r="E53" s="110">
        <v>0</v>
      </c>
      <c r="F53" s="110">
        <v>0</v>
      </c>
      <c r="G53" s="110">
        <f t="shared" si="0"/>
        <v>0</v>
      </c>
      <c r="H53" s="110">
        <v>0</v>
      </c>
      <c r="I53" s="110">
        <v>0</v>
      </c>
      <c r="J53" s="115">
        <f t="shared" si="1"/>
        <v>0</v>
      </c>
    </row>
    <row r="54" spans="1:10" ht="15.75">
      <c r="A54" s="130"/>
      <c r="B54" s="58" t="s">
        <v>97</v>
      </c>
      <c r="C54" s="216" t="s">
        <v>221</v>
      </c>
      <c r="D54" s="51"/>
      <c r="E54" s="110">
        <v>0</v>
      </c>
      <c r="F54" s="110">
        <v>0</v>
      </c>
      <c r="G54" s="110">
        <f t="shared" si="0"/>
        <v>0</v>
      </c>
      <c r="H54" s="110">
        <v>0</v>
      </c>
      <c r="I54" s="110">
        <v>0</v>
      </c>
      <c r="J54" s="115">
        <f t="shared" si="1"/>
        <v>0</v>
      </c>
    </row>
    <row r="55" spans="1:10" ht="15.75">
      <c r="A55" s="130"/>
      <c r="B55" s="58" t="s">
        <v>98</v>
      </c>
      <c r="C55" s="216" t="s">
        <v>222</v>
      </c>
      <c r="D55" s="44"/>
      <c r="E55" s="110">
        <v>0</v>
      </c>
      <c r="F55" s="110">
        <v>0</v>
      </c>
      <c r="G55" s="110">
        <f t="shared" si="0"/>
        <v>0</v>
      </c>
      <c r="H55" s="103">
        <v>605763</v>
      </c>
      <c r="I55" s="110">
        <v>0</v>
      </c>
      <c r="J55" s="114">
        <f t="shared" si="1"/>
        <v>605763</v>
      </c>
    </row>
    <row r="56" spans="1:10" ht="15.75">
      <c r="A56" s="130"/>
      <c r="B56" s="49" t="s">
        <v>99</v>
      </c>
      <c r="C56" s="1" t="s">
        <v>223</v>
      </c>
      <c r="D56" s="51"/>
      <c r="E56" s="103">
        <f>+E57+E58+E59+E60</f>
        <v>264632</v>
      </c>
      <c r="F56" s="110">
        <v>0</v>
      </c>
      <c r="G56" s="139">
        <f t="shared" si="0"/>
        <v>264632</v>
      </c>
      <c r="H56" s="103">
        <f>+H57+H58+H59+H60</f>
        <v>326970</v>
      </c>
      <c r="I56" s="110">
        <f>+I57+I58+I59+I60</f>
        <v>0</v>
      </c>
      <c r="J56" s="114">
        <f t="shared" si="1"/>
        <v>326970</v>
      </c>
    </row>
    <row r="57" spans="1:10" ht="15.75">
      <c r="A57" s="130"/>
      <c r="B57" s="58" t="s">
        <v>100</v>
      </c>
      <c r="C57" s="1" t="s">
        <v>224</v>
      </c>
      <c r="D57" s="51"/>
      <c r="E57" s="103">
        <v>102658</v>
      </c>
      <c r="F57" s="110">
        <v>0</v>
      </c>
      <c r="G57" s="139">
        <f t="shared" si="0"/>
        <v>102658</v>
      </c>
      <c r="H57" s="103">
        <v>52868</v>
      </c>
      <c r="I57" s="110">
        <v>0</v>
      </c>
      <c r="J57" s="114">
        <f t="shared" si="1"/>
        <v>52868</v>
      </c>
    </row>
    <row r="58" spans="1:10" ht="15.75">
      <c r="A58" s="130"/>
      <c r="B58" s="58" t="s">
        <v>101</v>
      </c>
      <c r="C58" s="1" t="s">
        <v>225</v>
      </c>
      <c r="D58" s="44"/>
      <c r="E58" s="110">
        <v>0</v>
      </c>
      <c r="F58" s="110">
        <v>0</v>
      </c>
      <c r="G58" s="110">
        <f t="shared" si="0"/>
        <v>0</v>
      </c>
      <c r="H58" s="110">
        <v>0</v>
      </c>
      <c r="I58" s="110">
        <v>0</v>
      </c>
      <c r="J58" s="115">
        <f t="shared" si="1"/>
        <v>0</v>
      </c>
    </row>
    <row r="59" spans="1:10" ht="15.75">
      <c r="A59" s="130"/>
      <c r="B59" s="58" t="s">
        <v>102</v>
      </c>
      <c r="C59" s="1" t="s">
        <v>226</v>
      </c>
      <c r="D59" s="51"/>
      <c r="E59" s="110">
        <v>0</v>
      </c>
      <c r="F59" s="110">
        <v>0</v>
      </c>
      <c r="G59" s="110">
        <f t="shared" si="0"/>
        <v>0</v>
      </c>
      <c r="H59" s="103">
        <v>146750</v>
      </c>
      <c r="I59" s="110">
        <v>0</v>
      </c>
      <c r="J59" s="114">
        <f t="shared" si="1"/>
        <v>146750</v>
      </c>
    </row>
    <row r="60" spans="1:10" ht="15.75">
      <c r="A60" s="130"/>
      <c r="B60" s="58" t="s">
        <v>103</v>
      </c>
      <c r="C60" s="1" t="s">
        <v>227</v>
      </c>
      <c r="D60" s="44"/>
      <c r="E60" s="103">
        <v>161974</v>
      </c>
      <c r="F60" s="110">
        <v>0</v>
      </c>
      <c r="G60" s="139">
        <f t="shared" si="0"/>
        <v>161974</v>
      </c>
      <c r="H60" s="103">
        <v>127352</v>
      </c>
      <c r="I60" s="110">
        <v>0</v>
      </c>
      <c r="J60" s="114">
        <f t="shared" si="1"/>
        <v>127352</v>
      </c>
    </row>
    <row r="61" spans="1:10" ht="15.75">
      <c r="A61" s="130"/>
      <c r="B61" s="49" t="s">
        <v>104</v>
      </c>
      <c r="C61" s="1" t="s">
        <v>228</v>
      </c>
      <c r="D61" s="44"/>
      <c r="E61" s="103">
        <f>E62+E63</f>
        <v>808959</v>
      </c>
      <c r="F61" s="110">
        <f>F62+F63</f>
        <v>0</v>
      </c>
      <c r="G61" s="139">
        <f t="shared" si="0"/>
        <v>808959</v>
      </c>
      <c r="H61" s="103">
        <f>H62+H63</f>
        <v>574399</v>
      </c>
      <c r="I61" s="110">
        <f>I62+I63</f>
        <v>0</v>
      </c>
      <c r="J61" s="114">
        <f t="shared" si="1"/>
        <v>574399</v>
      </c>
    </row>
    <row r="62" spans="1:10" ht="15.75">
      <c r="A62" s="130"/>
      <c r="B62" s="49" t="s">
        <v>105</v>
      </c>
      <c r="C62" s="30" t="s">
        <v>229</v>
      </c>
      <c r="D62" s="51"/>
      <c r="E62" s="103">
        <v>39229</v>
      </c>
      <c r="F62" s="110">
        <v>0</v>
      </c>
      <c r="G62" s="139">
        <f t="shared" si="0"/>
        <v>39229</v>
      </c>
      <c r="H62" s="103">
        <v>46826</v>
      </c>
      <c r="I62" s="110">
        <v>0</v>
      </c>
      <c r="J62" s="114">
        <f t="shared" si="1"/>
        <v>46826</v>
      </c>
    </row>
    <row r="63" spans="1:10" ht="15.75">
      <c r="A63" s="130"/>
      <c r="B63" s="49" t="s">
        <v>106</v>
      </c>
      <c r="C63" s="30" t="s">
        <v>230</v>
      </c>
      <c r="D63" s="51"/>
      <c r="E63" s="103">
        <v>769730</v>
      </c>
      <c r="F63" s="110">
        <v>0</v>
      </c>
      <c r="G63" s="139">
        <f t="shared" si="0"/>
        <v>769730</v>
      </c>
      <c r="H63" s="103">
        <v>527573</v>
      </c>
      <c r="I63" s="110">
        <v>0</v>
      </c>
      <c r="J63" s="114">
        <f t="shared" si="1"/>
        <v>527573</v>
      </c>
    </row>
    <row r="64" spans="1:10" ht="15.75">
      <c r="A64" s="130"/>
      <c r="B64" s="49"/>
      <c r="C64" s="55"/>
      <c r="D64" s="51"/>
      <c r="E64" s="98"/>
      <c r="F64" s="136"/>
      <c r="G64" s="136"/>
      <c r="H64" s="137"/>
      <c r="I64" s="98"/>
      <c r="J64" s="105"/>
    </row>
    <row r="65" spans="1:11" ht="16.5" thickBot="1">
      <c r="A65" s="132"/>
      <c r="B65" s="133"/>
      <c r="C65" s="217" t="s">
        <v>231</v>
      </c>
      <c r="D65" s="134"/>
      <c r="E65" s="99">
        <f>E9+E10+E11+E12+E16+E20+E21+E22+E23+E24+E29+E33+E39+E42+E43+E44</f>
        <v>23178889</v>
      </c>
      <c r="F65" s="99">
        <f>F9+F10+F11+F12+F16+F20+F21+F22+F23+F24+F29+F33+F39+F42+F43+F44</f>
        <v>13855074</v>
      </c>
      <c r="G65" s="99">
        <f>E65+F65</f>
        <v>37033963</v>
      </c>
      <c r="H65" s="99">
        <f>H9+H10+H11+H12+H16+H20+H21+H22+H23+H24+H29+H33+H39+H42+H43+H44</f>
        <v>22083119</v>
      </c>
      <c r="I65" s="99">
        <f>I9+I10+I11+I12+I16+I20+I21+I22+I23+I24+I29+I33+I39+I42+I43+I44</f>
        <v>10535306</v>
      </c>
      <c r="J65" s="126">
        <f t="shared" si="1"/>
        <v>32618425</v>
      </c>
      <c r="K65" s="59"/>
    </row>
    <row r="66" spans="1:10" ht="15.75">
      <c r="A66" s="50"/>
      <c r="B66" s="49"/>
      <c r="C66" s="55"/>
      <c r="D66" s="42"/>
      <c r="E66" s="40"/>
      <c r="H66" s="39"/>
      <c r="I66" s="39"/>
      <c r="J66" s="39"/>
    </row>
    <row r="67" spans="3:10" s="177" customFormat="1" ht="15">
      <c r="C67" s="178"/>
      <c r="D67" s="203"/>
      <c r="E67" s="203"/>
      <c r="F67" s="179"/>
      <c r="G67" s="204"/>
      <c r="H67" s="204"/>
      <c r="I67" s="204"/>
      <c r="J67" s="204"/>
    </row>
    <row r="68" spans="3:10" s="177" customFormat="1" ht="15">
      <c r="C68" s="180"/>
      <c r="D68" s="205"/>
      <c r="E68" s="205"/>
      <c r="F68" s="181"/>
      <c r="G68" s="204"/>
      <c r="H68" s="204"/>
      <c r="I68" s="204"/>
      <c r="J68" s="204"/>
    </row>
    <row r="69" spans="3:10" s="177" customFormat="1" ht="15">
      <c r="C69" s="180"/>
      <c r="D69" s="205"/>
      <c r="E69" s="205"/>
      <c r="F69" s="179"/>
      <c r="G69" s="204"/>
      <c r="H69" s="204"/>
      <c r="I69" s="204"/>
      <c r="J69" s="204"/>
    </row>
    <row r="70" spans="3:10" s="177" customFormat="1" ht="15">
      <c r="C70" s="182"/>
      <c r="D70" s="205"/>
      <c r="E70" s="205"/>
      <c r="F70" s="179"/>
      <c r="G70" s="183"/>
      <c r="H70" s="183"/>
      <c r="I70" s="206"/>
      <c r="J70" s="206"/>
    </row>
    <row r="71" spans="1:10" s="48" customFormat="1" ht="15.75">
      <c r="A71" s="5"/>
      <c r="B71" s="5"/>
      <c r="C71" s="54"/>
      <c r="D71" s="60"/>
      <c r="E71" s="2"/>
      <c r="F71" s="40"/>
      <c r="G71" s="2"/>
      <c r="H71" s="39"/>
      <c r="I71" s="39"/>
      <c r="J71" s="39"/>
    </row>
    <row r="72" spans="1:10" s="48" customFormat="1" ht="15.75">
      <c r="A72" s="5"/>
      <c r="B72" s="5"/>
      <c r="C72" s="5"/>
      <c r="D72" s="60"/>
      <c r="E72" s="2"/>
      <c r="F72" s="40"/>
      <c r="G72" s="2"/>
      <c r="H72" s="39"/>
      <c r="I72" s="39"/>
      <c r="J72" s="39"/>
    </row>
    <row r="73" spans="1:24" s="48" customFormat="1" ht="15.75">
      <c r="A73" s="5"/>
      <c r="B73" s="56"/>
      <c r="C73" s="5"/>
      <c r="D73" s="60"/>
      <c r="E73" s="2"/>
      <c r="F73" s="40"/>
      <c r="G73" s="2"/>
      <c r="H73" s="39"/>
      <c r="I73" s="39"/>
      <c r="J73" s="39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  <row r="74" spans="1:24" s="48" customFormat="1" ht="15.75">
      <c r="A74" s="5"/>
      <c r="B74" s="56"/>
      <c r="C74" s="5"/>
      <c r="D74" s="60"/>
      <c r="E74" s="2"/>
      <c r="F74" s="40"/>
      <c r="G74" s="2"/>
      <c r="H74" s="39"/>
      <c r="I74" s="39"/>
      <c r="J74" s="39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  <row r="75" spans="1:24" s="48" customFormat="1" ht="15.75">
      <c r="A75" s="5"/>
      <c r="B75" s="5"/>
      <c r="C75" s="54"/>
      <c r="D75" s="60"/>
      <c r="E75" s="2"/>
      <c r="F75" s="40"/>
      <c r="G75" s="2"/>
      <c r="H75" s="39"/>
      <c r="I75" s="39"/>
      <c r="J75" s="39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  <row r="76" spans="1:24" s="48" customFormat="1" ht="15.75">
      <c r="A76" s="61"/>
      <c r="B76" s="61"/>
      <c r="C76" s="61"/>
      <c r="D76" s="42"/>
      <c r="E76" s="2"/>
      <c r="F76" s="40"/>
      <c r="G76" s="2"/>
      <c r="H76" s="39"/>
      <c r="I76" s="39"/>
      <c r="J76" s="39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  <row r="77" spans="1:24" ht="15.75">
      <c r="A77" s="62"/>
      <c r="B77" s="62"/>
      <c r="C77" s="62"/>
      <c r="D77" s="42"/>
      <c r="H77" s="39"/>
      <c r="I77" s="39"/>
      <c r="J77" s="39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</row>
    <row r="78" spans="1:24" ht="15.75">
      <c r="A78" s="62"/>
      <c r="B78" s="62"/>
      <c r="C78" s="62"/>
      <c r="D78" s="42"/>
      <c r="H78" s="39"/>
      <c r="I78" s="39"/>
      <c r="J78" s="39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</row>
    <row r="79" spans="1:24" s="48" customFormat="1" ht="15.75">
      <c r="A79" s="61"/>
      <c r="B79" s="61"/>
      <c r="C79" s="61"/>
      <c r="D79" s="42"/>
      <c r="E79" s="2"/>
      <c r="F79" s="40"/>
      <c r="G79" s="2"/>
      <c r="H79" s="39"/>
      <c r="I79" s="39"/>
      <c r="J79" s="39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  <row r="80" spans="1:24" ht="15.75">
      <c r="A80" s="62"/>
      <c r="B80" s="62"/>
      <c r="C80" s="62"/>
      <c r="D80" s="42"/>
      <c r="H80" s="39"/>
      <c r="I80" s="39"/>
      <c r="J80" s="39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</row>
    <row r="81" spans="1:24" ht="15.75">
      <c r="A81" s="62"/>
      <c r="B81" s="62"/>
      <c r="C81" s="62"/>
      <c r="D81" s="42"/>
      <c r="H81" s="39"/>
      <c r="I81" s="39"/>
      <c r="J81" s="39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</row>
    <row r="82" spans="1:24" ht="15.75" customHeight="1">
      <c r="A82" s="62"/>
      <c r="B82" s="62"/>
      <c r="C82" s="62"/>
      <c r="D82" s="42"/>
      <c r="H82" s="39"/>
      <c r="I82" s="39"/>
      <c r="J82" s="39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</row>
    <row r="83" spans="1:24" ht="15.75">
      <c r="A83" s="62"/>
      <c r="B83" s="62"/>
      <c r="C83" s="62"/>
      <c r="D83" s="42"/>
      <c r="H83" s="39"/>
      <c r="I83" s="39"/>
      <c r="J83" s="39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</row>
    <row r="84" spans="1:24" ht="15.75">
      <c r="A84" s="50"/>
      <c r="B84" s="50"/>
      <c r="C84" s="55"/>
      <c r="D84" s="42"/>
      <c r="H84" s="39"/>
      <c r="I84" s="39"/>
      <c r="J84" s="39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</row>
    <row r="85" spans="1:10" ht="18.75">
      <c r="A85" s="50"/>
      <c r="B85" s="50"/>
      <c r="C85" s="63"/>
      <c r="D85" s="42"/>
      <c r="H85" s="39"/>
      <c r="I85" s="39"/>
      <c r="J85" s="39"/>
    </row>
    <row r="86" spans="1:10" ht="15.75">
      <c r="A86" s="50"/>
      <c r="B86" s="50"/>
      <c r="C86" s="55"/>
      <c r="D86" s="42"/>
      <c r="H86" s="39"/>
      <c r="I86" s="39"/>
      <c r="J86" s="39"/>
    </row>
    <row r="87" spans="1:10" ht="15.75">
      <c r="A87" s="50"/>
      <c r="B87" s="50"/>
      <c r="C87" s="55"/>
      <c r="D87" s="42"/>
      <c r="H87" s="39"/>
      <c r="I87" s="39"/>
      <c r="J87" s="39"/>
    </row>
    <row r="88" spans="1:10" ht="15.75">
      <c r="A88" s="50"/>
      <c r="B88" s="50"/>
      <c r="C88" s="52"/>
      <c r="D88" s="60"/>
      <c r="H88" s="39"/>
      <c r="I88" s="39"/>
      <c r="J88" s="39"/>
    </row>
    <row r="89" spans="1:10" ht="15.75">
      <c r="A89" s="50"/>
      <c r="B89" s="50"/>
      <c r="C89" s="55"/>
      <c r="D89" s="42"/>
      <c r="H89" s="39"/>
      <c r="I89" s="39"/>
      <c r="J89" s="39"/>
    </row>
    <row r="90" spans="1:10" ht="18.75">
      <c r="A90" s="50"/>
      <c r="B90" s="50"/>
      <c r="C90" s="63"/>
      <c r="D90" s="42"/>
      <c r="H90" s="39"/>
      <c r="I90" s="39"/>
      <c r="J90" s="39"/>
    </row>
    <row r="91" spans="1:10" ht="15.75">
      <c r="A91" s="50"/>
      <c r="B91" s="50"/>
      <c r="C91" s="55"/>
      <c r="D91" s="42"/>
      <c r="H91" s="39"/>
      <c r="I91" s="39"/>
      <c r="J91" s="39"/>
    </row>
    <row r="92" spans="8:10" ht="15.75">
      <c r="H92" s="39"/>
      <c r="I92" s="39"/>
      <c r="J92" s="39"/>
    </row>
    <row r="93" spans="8:10" ht="15.75">
      <c r="H93" s="39"/>
      <c r="I93" s="39"/>
      <c r="J93" s="39"/>
    </row>
    <row r="94" spans="8:10" ht="15.75">
      <c r="H94" s="39"/>
      <c r="I94" s="39"/>
      <c r="J94" s="39"/>
    </row>
    <row r="95" spans="8:10" ht="15.75">
      <c r="H95" s="39"/>
      <c r="I95" s="39"/>
      <c r="J95" s="39"/>
    </row>
    <row r="96" spans="8:10" ht="15.75">
      <c r="H96" s="39"/>
      <c r="I96" s="39"/>
      <c r="J96" s="39"/>
    </row>
    <row r="97" spans="8:10" ht="15.75">
      <c r="H97" s="39"/>
      <c r="I97" s="39"/>
      <c r="J97" s="39"/>
    </row>
    <row r="98" spans="8:10" ht="15.75">
      <c r="H98" s="39"/>
      <c r="I98" s="39"/>
      <c r="J98" s="39"/>
    </row>
    <row r="99" spans="8:10" ht="15.75">
      <c r="H99" s="39"/>
      <c r="I99" s="39"/>
      <c r="J99" s="39"/>
    </row>
    <row r="100" spans="8:10" ht="15.75">
      <c r="H100" s="39"/>
      <c r="I100" s="39"/>
      <c r="J100" s="39"/>
    </row>
    <row r="101" spans="8:10" ht="15.75">
      <c r="H101" s="39"/>
      <c r="I101" s="39"/>
      <c r="J101" s="39"/>
    </row>
    <row r="102" spans="8:10" ht="15.75">
      <c r="H102" s="39"/>
      <c r="I102" s="39"/>
      <c r="J102" s="39"/>
    </row>
    <row r="103" spans="8:10" ht="15.75">
      <c r="H103" s="39"/>
      <c r="I103" s="39"/>
      <c r="J103" s="39"/>
    </row>
    <row r="104" spans="8:10" ht="15.75">
      <c r="H104" s="39"/>
      <c r="I104" s="39"/>
      <c r="J104" s="39"/>
    </row>
    <row r="105" spans="8:10" ht="15.75">
      <c r="H105" s="39"/>
      <c r="I105" s="39"/>
      <c r="J105" s="39"/>
    </row>
    <row r="106" spans="8:10" ht="15.75">
      <c r="H106" s="39"/>
      <c r="I106" s="39"/>
      <c r="J106" s="39"/>
    </row>
    <row r="107" spans="8:10" ht="15.75">
      <c r="H107" s="39"/>
      <c r="I107" s="39"/>
      <c r="J107" s="39"/>
    </row>
    <row r="108" spans="8:10" ht="15.75">
      <c r="H108" s="39"/>
      <c r="I108" s="39"/>
      <c r="J108" s="39"/>
    </row>
    <row r="109" spans="8:10" ht="15.75">
      <c r="H109" s="39"/>
      <c r="I109" s="39"/>
      <c r="J109" s="39"/>
    </row>
  </sheetData>
  <sheetProtection/>
  <mergeCells count="12">
    <mergeCell ref="G69:H69"/>
    <mergeCell ref="I69:J69"/>
    <mergeCell ref="E4:J5"/>
    <mergeCell ref="D67:E67"/>
    <mergeCell ref="G67:H67"/>
    <mergeCell ref="I67:J67"/>
    <mergeCell ref="D70:E70"/>
    <mergeCell ref="I70:J70"/>
    <mergeCell ref="D68:E68"/>
    <mergeCell ref="G68:H68"/>
    <mergeCell ref="I68:J68"/>
    <mergeCell ref="D69:E69"/>
  </mergeCells>
  <printOptions horizontalCentered="1" verticalCentered="1"/>
  <pageMargins left="0.29" right="0.17" top="0.49" bottom="0.37" header="0.33" footer="0.5118110236220472"/>
  <pageSetup fitToHeight="1" fitToWidth="1" horizontalDpi="600" verticalDpi="600" orientation="portrait" paperSize="9" scale="49" r:id="rId2"/>
  <headerFooter alignWithMargins="0">
    <oddFooter>&amp;Cİlişikteki açıklama ve dipnotlar bu mali tabloların tamamlayıcısıdır.
6</oddFooter>
  </headerFooter>
  <ignoredErrors>
    <ignoredError sqref="D9:D65" numberStoredAsText="1"/>
    <ignoredError sqref="G12:J6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9"/>
  <sheetViews>
    <sheetView showGridLines="0" tabSelected="1" view="pageBreakPreview" zoomScale="60" zoomScaleNormal="75" zoomScalePageLayoutView="0" workbookViewId="0" topLeftCell="A1">
      <selection activeCell="C42" sqref="C42"/>
    </sheetView>
  </sheetViews>
  <sheetFormatPr defaultColWidth="9.140625" defaultRowHeight="12.75"/>
  <cols>
    <col min="1" max="1" width="5.140625" style="65" customWidth="1"/>
    <col min="2" max="2" width="10.00390625" style="65" customWidth="1"/>
    <col min="3" max="3" width="75.28125" style="65" customWidth="1"/>
    <col min="4" max="4" width="7.421875" style="65" customWidth="1"/>
    <col min="5" max="5" width="25.00390625" style="65" customWidth="1"/>
    <col min="6" max="6" width="28.28125" style="65" customWidth="1"/>
    <col min="7" max="7" width="38.00390625" style="65" customWidth="1"/>
    <col min="8" max="16384" width="9.140625" style="65" customWidth="1"/>
  </cols>
  <sheetData>
    <row r="1" spans="1:12" ht="9.75" customHeight="1">
      <c r="A1" s="147"/>
      <c r="B1" s="148"/>
      <c r="C1" s="148"/>
      <c r="D1" s="148"/>
      <c r="E1" s="148"/>
      <c r="F1" s="149"/>
      <c r="G1" s="3"/>
      <c r="H1" s="3"/>
      <c r="I1" s="3"/>
      <c r="J1" s="3"/>
      <c r="K1" s="3"/>
      <c r="L1" s="3"/>
    </row>
    <row r="2" spans="1:12" ht="18.75">
      <c r="A2" s="124" t="s">
        <v>124</v>
      </c>
      <c r="B2" s="12"/>
      <c r="C2" s="150"/>
      <c r="D2" s="150"/>
      <c r="E2" s="150"/>
      <c r="F2" s="151"/>
      <c r="G2" s="3"/>
      <c r="H2" s="3"/>
      <c r="I2" s="3"/>
      <c r="J2" s="3"/>
      <c r="K2" s="3"/>
      <c r="L2" s="3"/>
    </row>
    <row r="3" spans="1:12" ht="9.75" customHeight="1">
      <c r="A3" s="130"/>
      <c r="B3" s="50"/>
      <c r="C3" s="50"/>
      <c r="D3" s="50"/>
      <c r="E3" s="50"/>
      <c r="F3" s="152"/>
      <c r="G3" s="50"/>
      <c r="H3" s="50"/>
      <c r="I3" s="50"/>
      <c r="J3" s="50"/>
      <c r="K3" s="50"/>
      <c r="L3" s="3"/>
    </row>
    <row r="4" spans="1:12" ht="9.75" customHeight="1">
      <c r="A4" s="130"/>
      <c r="B4" s="50"/>
      <c r="C4" s="50"/>
      <c r="D4" s="50"/>
      <c r="E4" s="52"/>
      <c r="F4" s="152"/>
      <c r="G4" s="50"/>
      <c r="H4" s="50"/>
      <c r="I4" s="50"/>
      <c r="J4" s="50"/>
      <c r="K4" s="50"/>
      <c r="L4" s="3"/>
    </row>
    <row r="5" spans="1:12" ht="15.75" customHeight="1">
      <c r="A5" s="153"/>
      <c r="B5" s="66"/>
      <c r="C5" s="66"/>
      <c r="D5" s="66"/>
      <c r="E5" s="207" t="s">
        <v>179</v>
      </c>
      <c r="F5" s="218"/>
      <c r="G5" s="50"/>
      <c r="H5" s="50"/>
      <c r="I5" s="50"/>
      <c r="J5" s="50"/>
      <c r="K5" s="50"/>
      <c r="L5" s="3"/>
    </row>
    <row r="6" spans="1:12" ht="21.75" customHeight="1">
      <c r="A6" s="167" t="s">
        <v>233</v>
      </c>
      <c r="B6" s="130"/>
      <c r="C6" s="130"/>
      <c r="D6" s="7" t="s">
        <v>126</v>
      </c>
      <c r="E6" s="162" t="s">
        <v>127</v>
      </c>
      <c r="F6" s="128" t="str">
        <f>+assets!I6</f>
        <v>PREVIOUS PERIOD</v>
      </c>
      <c r="G6" s="50"/>
      <c r="H6" s="50"/>
      <c r="I6" s="50"/>
      <c r="J6" s="50"/>
      <c r="K6" s="50"/>
      <c r="L6" s="3"/>
    </row>
    <row r="7" spans="1:12" ht="15.75">
      <c r="A7" s="130"/>
      <c r="B7" s="50"/>
      <c r="C7" s="67"/>
      <c r="D7" s="3"/>
      <c r="E7" s="68" t="s">
        <v>107</v>
      </c>
      <c r="F7" s="154" t="s">
        <v>0</v>
      </c>
      <c r="G7" s="50"/>
      <c r="H7" s="50"/>
      <c r="I7" s="69"/>
      <c r="J7" s="50"/>
      <c r="K7" s="69"/>
      <c r="L7" s="3"/>
    </row>
    <row r="8" spans="1:12" ht="1.5" customHeight="1">
      <c r="A8" s="155"/>
      <c r="B8" s="70"/>
      <c r="C8" s="71"/>
      <c r="D8" s="72"/>
      <c r="E8" s="73"/>
      <c r="F8" s="145"/>
      <c r="G8" s="50"/>
      <c r="H8" s="50"/>
      <c r="I8" s="69"/>
      <c r="J8" s="50"/>
      <c r="K8" s="69"/>
      <c r="L8" s="3"/>
    </row>
    <row r="9" spans="1:12" s="78" customFormat="1" ht="15.75">
      <c r="A9" s="156"/>
      <c r="B9" s="5" t="s">
        <v>1</v>
      </c>
      <c r="C9" s="74" t="s">
        <v>234</v>
      </c>
      <c r="D9" s="75" t="s">
        <v>2</v>
      </c>
      <c r="E9" s="76">
        <f>E10+E11+E12+E13+E14+E19+E20</f>
        <v>4408988</v>
      </c>
      <c r="F9" s="163">
        <f>F10+F11+F12+F13+F14+F19+F20</f>
        <v>3592256</v>
      </c>
      <c r="G9" s="5"/>
      <c r="H9" s="5"/>
      <c r="I9" s="5"/>
      <c r="J9" s="5"/>
      <c r="K9" s="5"/>
      <c r="L9" s="77"/>
    </row>
    <row r="10" spans="1:12" ht="15.75">
      <c r="A10" s="144"/>
      <c r="B10" s="49" t="s">
        <v>3</v>
      </c>
      <c r="C10" s="79" t="s">
        <v>235</v>
      </c>
      <c r="D10" s="69"/>
      <c r="E10" s="80">
        <v>2486747</v>
      </c>
      <c r="F10" s="158">
        <v>1878701</v>
      </c>
      <c r="G10" s="50"/>
      <c r="H10" s="50"/>
      <c r="I10" s="50"/>
      <c r="J10" s="50"/>
      <c r="K10" s="50"/>
      <c r="L10" s="3"/>
    </row>
    <row r="11" spans="1:12" ht="15.75">
      <c r="A11" s="144"/>
      <c r="B11" s="49" t="s">
        <v>4</v>
      </c>
      <c r="C11" s="79" t="s">
        <v>236</v>
      </c>
      <c r="D11" s="69"/>
      <c r="E11" s="80">
        <v>124223</v>
      </c>
      <c r="F11" s="158">
        <v>90181</v>
      </c>
      <c r="G11" s="50"/>
      <c r="H11" s="50"/>
      <c r="I11" s="50"/>
      <c r="J11" s="50"/>
      <c r="K11" s="50"/>
      <c r="L11" s="3"/>
    </row>
    <row r="12" spans="1:12" ht="15.75">
      <c r="A12" s="144"/>
      <c r="B12" s="49" t="s">
        <v>5</v>
      </c>
      <c r="C12" s="79" t="s">
        <v>237</v>
      </c>
      <c r="D12" s="69"/>
      <c r="E12" s="80">
        <v>118961</v>
      </c>
      <c r="F12" s="158">
        <v>56922</v>
      </c>
      <c r="G12" s="50"/>
      <c r="H12" s="50"/>
      <c r="I12" s="50"/>
      <c r="J12" s="50"/>
      <c r="K12" s="50"/>
      <c r="L12" s="3"/>
    </row>
    <row r="13" spans="1:12" ht="15.75">
      <c r="A13" s="144"/>
      <c r="B13" s="49" t="s">
        <v>6</v>
      </c>
      <c r="C13" s="82" t="s">
        <v>238</v>
      </c>
      <c r="D13" s="75"/>
      <c r="E13" s="80">
        <v>264531</v>
      </c>
      <c r="F13" s="158">
        <v>249576</v>
      </c>
      <c r="G13" s="50"/>
      <c r="H13" s="50"/>
      <c r="I13" s="50"/>
      <c r="J13" s="50"/>
      <c r="K13" s="50"/>
      <c r="L13" s="3"/>
    </row>
    <row r="14" spans="1:12" ht="15.75">
      <c r="A14" s="144"/>
      <c r="B14" s="49" t="s">
        <v>76</v>
      </c>
      <c r="C14" s="79" t="s">
        <v>239</v>
      </c>
      <c r="D14" s="69"/>
      <c r="E14" s="80">
        <f>E15+E16+E17+E18</f>
        <v>1414526</v>
      </c>
      <c r="F14" s="158">
        <f>F15+F16+F17+F18</f>
        <v>1316839</v>
      </c>
      <c r="G14" s="50"/>
      <c r="H14" s="50"/>
      <c r="I14" s="50"/>
      <c r="J14" s="50"/>
      <c r="K14" s="50"/>
      <c r="L14" s="3"/>
    </row>
    <row r="15" spans="1:12" ht="15.75">
      <c r="A15" s="144"/>
      <c r="B15" s="49" t="s">
        <v>108</v>
      </c>
      <c r="C15" s="79" t="s">
        <v>240</v>
      </c>
      <c r="D15" s="69"/>
      <c r="E15" s="83">
        <v>131400</v>
      </c>
      <c r="F15" s="158">
        <v>235800</v>
      </c>
      <c r="G15" s="50"/>
      <c r="H15" s="50"/>
      <c r="I15" s="50"/>
      <c r="J15" s="50"/>
      <c r="K15" s="50"/>
      <c r="L15" s="3"/>
    </row>
    <row r="16" spans="1:12" ht="15.75">
      <c r="A16" s="144"/>
      <c r="B16" s="49" t="s">
        <v>109</v>
      </c>
      <c r="C16" s="79" t="s">
        <v>134</v>
      </c>
      <c r="D16" s="69"/>
      <c r="E16" s="110">
        <v>0</v>
      </c>
      <c r="F16" s="115">
        <v>0</v>
      </c>
      <c r="G16" s="50"/>
      <c r="H16" s="50"/>
      <c r="I16" s="50"/>
      <c r="J16" s="50"/>
      <c r="K16" s="50"/>
      <c r="L16" s="3"/>
    </row>
    <row r="17" spans="1:12" ht="15.75">
      <c r="A17" s="144"/>
      <c r="B17" s="49" t="s">
        <v>110</v>
      </c>
      <c r="C17" s="79" t="s">
        <v>241</v>
      </c>
      <c r="D17" s="69"/>
      <c r="E17" s="80">
        <v>1270981</v>
      </c>
      <c r="F17" s="164">
        <v>1061926</v>
      </c>
      <c r="G17" s="50"/>
      <c r="H17" s="50"/>
      <c r="I17" s="50"/>
      <c r="J17" s="50"/>
      <c r="K17" s="50"/>
      <c r="L17" s="3"/>
    </row>
    <row r="18" spans="1:12" ht="15.75">
      <c r="A18" s="144"/>
      <c r="B18" s="49" t="s">
        <v>111</v>
      </c>
      <c r="C18" s="79" t="s">
        <v>242</v>
      </c>
      <c r="D18" s="69"/>
      <c r="E18" s="80">
        <v>12145</v>
      </c>
      <c r="F18" s="158">
        <v>19113</v>
      </c>
      <c r="G18" s="50"/>
      <c r="H18" s="50"/>
      <c r="I18" s="50"/>
      <c r="J18" s="50"/>
      <c r="K18" s="50"/>
      <c r="L18" s="3"/>
    </row>
    <row r="19" spans="1:12" ht="15.75">
      <c r="A19" s="144"/>
      <c r="B19" s="49" t="s">
        <v>77</v>
      </c>
      <c r="C19" s="79" t="s">
        <v>243</v>
      </c>
      <c r="D19" s="69"/>
      <c r="E19" s="110">
        <v>0</v>
      </c>
      <c r="F19" s="115">
        <v>0</v>
      </c>
      <c r="G19" s="50"/>
      <c r="H19" s="50"/>
      <c r="I19" s="50"/>
      <c r="J19" s="50"/>
      <c r="K19" s="50"/>
      <c r="L19" s="3"/>
    </row>
    <row r="20" spans="1:12" ht="15.75">
      <c r="A20" s="144"/>
      <c r="B20" s="49" t="s">
        <v>78</v>
      </c>
      <c r="C20" s="82" t="s">
        <v>244</v>
      </c>
      <c r="D20" s="75"/>
      <c r="E20" s="110">
        <v>0</v>
      </c>
      <c r="F20" s="158">
        <v>37</v>
      </c>
      <c r="G20" s="50"/>
      <c r="H20" s="50"/>
      <c r="I20" s="50"/>
      <c r="J20" s="50"/>
      <c r="K20" s="50"/>
      <c r="L20" s="3"/>
    </row>
    <row r="21" spans="1:12" s="78" customFormat="1" ht="15.75">
      <c r="A21" s="156"/>
      <c r="B21" s="54" t="s">
        <v>7</v>
      </c>
      <c r="C21" s="85" t="s">
        <v>245</v>
      </c>
      <c r="D21" s="75" t="s">
        <v>8</v>
      </c>
      <c r="E21" s="76">
        <f>E22+E23+E24+E25+E26</f>
        <v>2823738</v>
      </c>
      <c r="F21" s="157">
        <f>F22+F23+F24+F25+F26</f>
        <v>2272865</v>
      </c>
      <c r="G21" s="5"/>
      <c r="H21" s="5"/>
      <c r="I21" s="5"/>
      <c r="J21" s="5"/>
      <c r="K21" s="5"/>
      <c r="L21" s="77"/>
    </row>
    <row r="22" spans="1:12" ht="15.75">
      <c r="A22" s="144"/>
      <c r="B22" s="49" t="s">
        <v>9</v>
      </c>
      <c r="C22" s="79" t="s">
        <v>246</v>
      </c>
      <c r="D22" s="69"/>
      <c r="E22" s="80">
        <v>2559896</v>
      </c>
      <c r="F22" s="158">
        <v>2131012</v>
      </c>
      <c r="G22" s="50"/>
      <c r="H22" s="50"/>
      <c r="I22" s="50"/>
      <c r="J22" s="50"/>
      <c r="K22" s="50"/>
      <c r="L22" s="3"/>
    </row>
    <row r="23" spans="1:12" ht="15.75">
      <c r="A23" s="144"/>
      <c r="B23" s="49" t="s">
        <v>13</v>
      </c>
      <c r="C23" s="79" t="s">
        <v>247</v>
      </c>
      <c r="D23" s="75"/>
      <c r="E23" s="80">
        <v>203486</v>
      </c>
      <c r="F23" s="158">
        <v>115517</v>
      </c>
      <c r="G23" s="50"/>
      <c r="H23" s="50"/>
      <c r="I23" s="50"/>
      <c r="J23" s="50"/>
      <c r="K23" s="50"/>
      <c r="L23" s="3"/>
    </row>
    <row r="24" spans="1:12" ht="15.75">
      <c r="A24" s="144"/>
      <c r="B24" s="49" t="s">
        <v>112</v>
      </c>
      <c r="C24" s="82" t="s">
        <v>248</v>
      </c>
      <c r="D24" s="69"/>
      <c r="E24" s="80">
        <v>57705</v>
      </c>
      <c r="F24" s="158">
        <v>23495</v>
      </c>
      <c r="G24" s="50"/>
      <c r="H24" s="50"/>
      <c r="I24" s="50"/>
      <c r="J24" s="50"/>
      <c r="K24" s="50"/>
      <c r="L24" s="3"/>
    </row>
    <row r="25" spans="1:12" ht="15.75">
      <c r="A25" s="144"/>
      <c r="B25" s="49" t="s">
        <v>113</v>
      </c>
      <c r="C25" s="79" t="s">
        <v>249</v>
      </c>
      <c r="D25" s="69"/>
      <c r="E25" s="110">
        <v>0</v>
      </c>
      <c r="F25" s="115">
        <v>0</v>
      </c>
      <c r="G25" s="50"/>
      <c r="H25" s="50"/>
      <c r="I25" s="50"/>
      <c r="J25" s="50"/>
      <c r="K25" s="50"/>
      <c r="L25" s="3"/>
    </row>
    <row r="26" spans="1:12" ht="15.75">
      <c r="A26" s="144"/>
      <c r="B26" s="49" t="s">
        <v>114</v>
      </c>
      <c r="C26" s="82" t="s">
        <v>250</v>
      </c>
      <c r="D26" s="75"/>
      <c r="E26" s="80">
        <v>2651</v>
      </c>
      <c r="F26" s="158">
        <v>2841</v>
      </c>
      <c r="G26" s="50"/>
      <c r="H26" s="50"/>
      <c r="I26" s="50"/>
      <c r="J26" s="50"/>
      <c r="K26" s="50"/>
      <c r="L26" s="3"/>
    </row>
    <row r="27" spans="1:12" s="78" customFormat="1" ht="15.75">
      <c r="A27" s="156"/>
      <c r="B27" s="5" t="s">
        <v>18</v>
      </c>
      <c r="C27" s="86" t="s">
        <v>251</v>
      </c>
      <c r="D27" s="69"/>
      <c r="E27" s="76">
        <f>E9-E21</f>
        <v>1585250</v>
      </c>
      <c r="F27" s="157">
        <f>F9-F21</f>
        <v>1319391</v>
      </c>
      <c r="G27" s="5"/>
      <c r="H27" s="5"/>
      <c r="I27" s="5"/>
      <c r="J27" s="5"/>
      <c r="K27" s="5"/>
      <c r="L27" s="77"/>
    </row>
    <row r="28" spans="1:12" s="78" customFormat="1" ht="15.75">
      <c r="A28" s="156"/>
      <c r="B28" s="5" t="s">
        <v>20</v>
      </c>
      <c r="C28" s="86" t="s">
        <v>252</v>
      </c>
      <c r="D28" s="69"/>
      <c r="E28" s="76">
        <f>E29-E33</f>
        <v>288374</v>
      </c>
      <c r="F28" s="157">
        <f>F29-F33</f>
        <v>293672</v>
      </c>
      <c r="G28" s="5"/>
      <c r="H28" s="5"/>
      <c r="I28" s="5"/>
      <c r="J28" s="5"/>
      <c r="K28" s="5"/>
      <c r="L28" s="77"/>
    </row>
    <row r="29" spans="1:12" ht="15.75">
      <c r="A29" s="144"/>
      <c r="B29" s="49" t="s">
        <v>21</v>
      </c>
      <c r="C29" s="79" t="s">
        <v>253</v>
      </c>
      <c r="D29" s="69"/>
      <c r="E29" s="146">
        <f>E30+E31+E32</f>
        <v>413628</v>
      </c>
      <c r="F29" s="164">
        <f>F30+F31+F32</f>
        <v>388684</v>
      </c>
      <c r="G29" s="50"/>
      <c r="H29" s="50"/>
      <c r="I29" s="50"/>
      <c r="J29" s="50"/>
      <c r="K29" s="50"/>
      <c r="L29" s="3"/>
    </row>
    <row r="30" spans="1:12" ht="15.75">
      <c r="A30" s="144"/>
      <c r="B30" s="49" t="s">
        <v>115</v>
      </c>
      <c r="C30" s="79" t="s">
        <v>254</v>
      </c>
      <c r="D30" s="69"/>
      <c r="E30" s="146">
        <v>36479</v>
      </c>
      <c r="F30" s="164">
        <v>24991</v>
      </c>
      <c r="G30" s="50"/>
      <c r="H30" s="50"/>
      <c r="I30" s="50"/>
      <c r="J30" s="50"/>
      <c r="K30" s="50"/>
      <c r="L30" s="3"/>
    </row>
    <row r="31" spans="1:12" ht="15.75">
      <c r="A31" s="144"/>
      <c r="B31" s="49" t="s">
        <v>116</v>
      </c>
      <c r="C31" s="79" t="s">
        <v>255</v>
      </c>
      <c r="D31" s="69"/>
      <c r="E31" s="146">
        <v>46529</v>
      </c>
      <c r="F31" s="164">
        <v>37727</v>
      </c>
      <c r="G31" s="50"/>
      <c r="H31" s="50"/>
      <c r="I31" s="50"/>
      <c r="J31" s="50"/>
      <c r="K31" s="50"/>
      <c r="L31" s="3"/>
    </row>
    <row r="32" spans="1:12" ht="15.75">
      <c r="A32" s="144"/>
      <c r="B32" s="49" t="s">
        <v>117</v>
      </c>
      <c r="C32" s="79" t="s">
        <v>164</v>
      </c>
      <c r="D32" s="69"/>
      <c r="E32" s="146">
        <v>330620</v>
      </c>
      <c r="F32" s="164">
        <v>325966</v>
      </c>
      <c r="G32" s="50"/>
      <c r="H32" s="50"/>
      <c r="I32" s="50"/>
      <c r="J32" s="50"/>
      <c r="K32" s="50"/>
      <c r="L32" s="3"/>
    </row>
    <row r="33" spans="1:12" ht="15.75">
      <c r="A33" s="144"/>
      <c r="B33" s="49" t="s">
        <v>22</v>
      </c>
      <c r="C33" s="79" t="s">
        <v>256</v>
      </c>
      <c r="D33" s="69"/>
      <c r="E33" s="146">
        <f>E34+E35+E36</f>
        <v>125254</v>
      </c>
      <c r="F33" s="164">
        <f>F34+F35+F36</f>
        <v>95012</v>
      </c>
      <c r="G33" s="50"/>
      <c r="H33" s="50"/>
      <c r="I33" s="50"/>
      <c r="J33" s="50"/>
      <c r="K33" s="50"/>
      <c r="L33" s="3"/>
    </row>
    <row r="34" spans="1:12" ht="15.75">
      <c r="A34" s="144"/>
      <c r="B34" s="49" t="s">
        <v>79</v>
      </c>
      <c r="C34" s="81" t="s">
        <v>254</v>
      </c>
      <c r="D34" s="69"/>
      <c r="E34" s="146">
        <v>10690</v>
      </c>
      <c r="F34" s="164">
        <v>3904</v>
      </c>
      <c r="G34" s="50"/>
      <c r="H34" s="50"/>
      <c r="I34" s="50"/>
      <c r="J34" s="50"/>
      <c r="K34" s="50"/>
      <c r="L34" s="3"/>
    </row>
    <row r="35" spans="1:12" ht="15.75">
      <c r="A35" s="144"/>
      <c r="B35" s="49" t="s">
        <v>80</v>
      </c>
      <c r="C35" s="81" t="s">
        <v>255</v>
      </c>
      <c r="D35" s="69"/>
      <c r="E35" s="146">
        <v>2</v>
      </c>
      <c r="F35" s="164">
        <v>3</v>
      </c>
      <c r="G35" s="50"/>
      <c r="H35" s="50"/>
      <c r="I35" s="50"/>
      <c r="J35" s="50"/>
      <c r="K35" s="50"/>
      <c r="L35" s="3"/>
    </row>
    <row r="36" spans="1:12" ht="15.75">
      <c r="A36" s="144"/>
      <c r="B36" s="49" t="s">
        <v>118</v>
      </c>
      <c r="C36" s="79" t="s">
        <v>164</v>
      </c>
      <c r="D36" s="69"/>
      <c r="E36" s="146">
        <v>114562</v>
      </c>
      <c r="F36" s="164">
        <v>91105</v>
      </c>
      <c r="G36" s="50"/>
      <c r="H36" s="50"/>
      <c r="I36" s="50"/>
      <c r="J36" s="50"/>
      <c r="K36" s="50"/>
      <c r="L36" s="3"/>
    </row>
    <row r="37" spans="1:12" s="78" customFormat="1" ht="15.75">
      <c r="A37" s="156"/>
      <c r="B37" s="5" t="s">
        <v>24</v>
      </c>
      <c r="C37" s="86" t="s">
        <v>257</v>
      </c>
      <c r="D37" s="75"/>
      <c r="E37" s="76">
        <v>16557</v>
      </c>
      <c r="F37" s="157">
        <v>10278</v>
      </c>
      <c r="G37" s="5"/>
      <c r="H37" s="5"/>
      <c r="I37" s="5"/>
      <c r="J37" s="5"/>
      <c r="K37" s="5"/>
      <c r="L37" s="77"/>
    </row>
    <row r="38" spans="1:12" s="78" customFormat="1" ht="15.75">
      <c r="A38" s="156"/>
      <c r="B38" s="5" t="s">
        <v>29</v>
      </c>
      <c r="C38" s="86" t="s">
        <v>258</v>
      </c>
      <c r="D38" s="75"/>
      <c r="E38" s="76">
        <f>E39+E40</f>
        <v>47782</v>
      </c>
      <c r="F38" s="157">
        <f>F39+F40</f>
        <v>175670</v>
      </c>
      <c r="G38" s="5"/>
      <c r="H38" s="5"/>
      <c r="I38" s="5"/>
      <c r="J38" s="5"/>
      <c r="K38" s="5"/>
      <c r="L38" s="77"/>
    </row>
    <row r="39" spans="1:12" ht="15.75">
      <c r="A39" s="144"/>
      <c r="B39" s="49" t="s">
        <v>31</v>
      </c>
      <c r="C39" s="79" t="s">
        <v>259</v>
      </c>
      <c r="D39" s="69"/>
      <c r="E39" s="80">
        <v>45490</v>
      </c>
      <c r="F39" s="158">
        <v>130783</v>
      </c>
      <c r="G39" s="50"/>
      <c r="H39" s="50"/>
      <c r="I39" s="50"/>
      <c r="J39" s="50"/>
      <c r="K39" s="50"/>
      <c r="L39" s="3"/>
    </row>
    <row r="40" spans="1:12" ht="15.75">
      <c r="A40" s="144"/>
      <c r="B40" s="49" t="s">
        <v>32</v>
      </c>
      <c r="C40" s="79" t="s">
        <v>260</v>
      </c>
      <c r="D40" s="69"/>
      <c r="E40" s="80">
        <v>2292</v>
      </c>
      <c r="F40" s="158">
        <v>44887</v>
      </c>
      <c r="G40" s="50"/>
      <c r="H40" s="50"/>
      <c r="I40" s="50"/>
      <c r="J40" s="50"/>
      <c r="K40" s="50"/>
      <c r="L40" s="3"/>
    </row>
    <row r="41" spans="1:12" s="78" customFormat="1" ht="15.75">
      <c r="A41" s="156"/>
      <c r="B41" s="5" t="s">
        <v>34</v>
      </c>
      <c r="C41" s="86" t="s">
        <v>261</v>
      </c>
      <c r="D41" s="75" t="s">
        <v>19</v>
      </c>
      <c r="E41" s="76">
        <v>343326</v>
      </c>
      <c r="F41" s="157">
        <v>129026</v>
      </c>
      <c r="G41" s="5"/>
      <c r="H41" s="5"/>
      <c r="I41" s="5"/>
      <c r="J41" s="5"/>
      <c r="K41" s="5"/>
      <c r="L41" s="77"/>
    </row>
    <row r="42" spans="1:12" s="78" customFormat="1" ht="15.75">
      <c r="A42" s="156"/>
      <c r="B42" s="5" t="s">
        <v>35</v>
      </c>
      <c r="C42" s="86" t="s">
        <v>262</v>
      </c>
      <c r="D42" s="69"/>
      <c r="E42" s="76">
        <f>E27+E28+E37+E38+E41</f>
        <v>2281289</v>
      </c>
      <c r="F42" s="157">
        <f>F27+F28+F37+F38+F41</f>
        <v>1928037</v>
      </c>
      <c r="G42" s="5"/>
      <c r="H42" s="5"/>
      <c r="I42" s="5"/>
      <c r="J42" s="5"/>
      <c r="K42" s="5"/>
      <c r="L42" s="77"/>
    </row>
    <row r="43" spans="1:12" s="78" customFormat="1" ht="15.75">
      <c r="A43" s="156"/>
      <c r="B43" s="5" t="s">
        <v>39</v>
      </c>
      <c r="C43" s="86" t="s">
        <v>263</v>
      </c>
      <c r="D43" s="75" t="s">
        <v>25</v>
      </c>
      <c r="E43" s="76">
        <v>323361</v>
      </c>
      <c r="F43" s="157">
        <v>444885</v>
      </c>
      <c r="G43" s="5"/>
      <c r="H43" s="5"/>
      <c r="I43" s="5"/>
      <c r="J43" s="5"/>
      <c r="K43" s="5"/>
      <c r="L43" s="77"/>
    </row>
    <row r="44" spans="1:12" s="78" customFormat="1" ht="15.75">
      <c r="A44" s="156"/>
      <c r="B44" s="5" t="s">
        <v>43</v>
      </c>
      <c r="C44" s="86" t="s">
        <v>264</v>
      </c>
      <c r="D44" s="75" t="s">
        <v>30</v>
      </c>
      <c r="E44" s="76">
        <v>935331</v>
      </c>
      <c r="F44" s="157">
        <v>731661</v>
      </c>
      <c r="G44" s="5"/>
      <c r="H44" s="5"/>
      <c r="I44" s="5"/>
      <c r="J44" s="5"/>
      <c r="K44" s="5"/>
      <c r="L44" s="77"/>
    </row>
    <row r="45" spans="1:12" s="78" customFormat="1" ht="15.75">
      <c r="A45" s="156"/>
      <c r="B45" s="5" t="s">
        <v>47</v>
      </c>
      <c r="C45" s="86" t="s">
        <v>265</v>
      </c>
      <c r="D45" s="69"/>
      <c r="E45" s="76">
        <f>E42-E43-E44</f>
        <v>1022597</v>
      </c>
      <c r="F45" s="157">
        <f>F42-F43-F44</f>
        <v>751491</v>
      </c>
      <c r="G45" s="5"/>
      <c r="H45" s="5"/>
      <c r="I45" s="5"/>
      <c r="J45" s="5"/>
      <c r="K45" s="5"/>
      <c r="L45" s="77"/>
    </row>
    <row r="46" spans="1:12" s="78" customFormat="1" ht="15.75">
      <c r="A46" s="156"/>
      <c r="B46" s="5" t="s">
        <v>51</v>
      </c>
      <c r="C46" s="86" t="s">
        <v>266</v>
      </c>
      <c r="D46" s="69"/>
      <c r="E46" s="76"/>
      <c r="F46" s="157"/>
      <c r="G46" s="5"/>
      <c r="H46" s="5"/>
      <c r="I46" s="5"/>
      <c r="J46" s="5"/>
      <c r="K46" s="5"/>
      <c r="L46" s="77"/>
    </row>
    <row r="47" spans="1:12" s="78" customFormat="1" ht="15.75">
      <c r="A47" s="156"/>
      <c r="B47" s="5"/>
      <c r="C47" s="86"/>
      <c r="D47" s="69"/>
      <c r="E47" s="109">
        <v>0</v>
      </c>
      <c r="F47" s="113">
        <v>0</v>
      </c>
      <c r="G47" s="5"/>
      <c r="H47" s="5"/>
      <c r="I47" s="5"/>
      <c r="J47" s="5"/>
      <c r="K47" s="5"/>
      <c r="L47" s="77"/>
    </row>
    <row r="48" spans="1:12" s="78" customFormat="1" ht="15.75">
      <c r="A48" s="156"/>
      <c r="B48" s="5" t="s">
        <v>57</v>
      </c>
      <c r="C48" s="86" t="s">
        <v>267</v>
      </c>
      <c r="D48" s="69"/>
      <c r="E48" s="109">
        <v>0</v>
      </c>
      <c r="F48" s="113">
        <v>0</v>
      </c>
      <c r="G48" s="5"/>
      <c r="H48" s="5"/>
      <c r="I48" s="5"/>
      <c r="J48" s="5"/>
      <c r="K48" s="5"/>
      <c r="L48" s="77"/>
    </row>
    <row r="49" spans="1:12" s="78" customFormat="1" ht="15.75">
      <c r="A49" s="156"/>
      <c r="B49" s="5" t="s">
        <v>58</v>
      </c>
      <c r="C49" s="86" t="s">
        <v>268</v>
      </c>
      <c r="D49" s="75"/>
      <c r="E49" s="109">
        <v>0</v>
      </c>
      <c r="F49" s="113">
        <v>0</v>
      </c>
      <c r="G49" s="5"/>
      <c r="H49" s="5"/>
      <c r="I49" s="5"/>
      <c r="J49" s="5"/>
      <c r="K49" s="5"/>
      <c r="L49" s="77"/>
    </row>
    <row r="50" spans="1:12" s="78" customFormat="1" ht="15.75">
      <c r="A50" s="156"/>
      <c r="B50" s="5" t="s">
        <v>64</v>
      </c>
      <c r="C50" s="86" t="s">
        <v>269</v>
      </c>
      <c r="D50" s="75" t="s">
        <v>36</v>
      </c>
      <c r="E50" s="76">
        <f>E45+E46+E48+E49</f>
        <v>1022597</v>
      </c>
      <c r="F50" s="157">
        <f>F45+F46+F48+F49</f>
        <v>751491</v>
      </c>
      <c r="G50" s="5"/>
      <c r="H50" s="5"/>
      <c r="I50" s="5"/>
      <c r="J50" s="5"/>
      <c r="K50" s="5"/>
      <c r="L50" s="77"/>
    </row>
    <row r="51" spans="1:12" s="78" customFormat="1" ht="15.75">
      <c r="A51" s="156"/>
      <c r="B51" s="56" t="s">
        <v>68</v>
      </c>
      <c r="C51" s="86" t="s">
        <v>270</v>
      </c>
      <c r="D51" s="75" t="s">
        <v>40</v>
      </c>
      <c r="E51" s="76">
        <f>E52+E53</f>
        <v>252867</v>
      </c>
      <c r="F51" s="157">
        <f>F52+F53</f>
        <v>223917</v>
      </c>
      <c r="G51" s="5"/>
      <c r="H51" s="5"/>
      <c r="I51" s="5"/>
      <c r="J51" s="5"/>
      <c r="K51" s="5"/>
      <c r="L51" s="77"/>
    </row>
    <row r="52" spans="1:12" s="78" customFormat="1" ht="15.75">
      <c r="A52" s="156"/>
      <c r="B52" s="88" t="s">
        <v>70</v>
      </c>
      <c r="C52" s="81" t="s">
        <v>271</v>
      </c>
      <c r="D52" s="75"/>
      <c r="E52" s="80">
        <v>180612</v>
      </c>
      <c r="F52" s="158">
        <v>263095</v>
      </c>
      <c r="G52" s="5"/>
      <c r="H52" s="5"/>
      <c r="I52" s="5"/>
      <c r="J52" s="5"/>
      <c r="K52" s="5"/>
      <c r="L52" s="77"/>
    </row>
    <row r="53" spans="1:12" s="78" customFormat="1" ht="15.75">
      <c r="A53" s="156"/>
      <c r="B53" s="88" t="s">
        <v>71</v>
      </c>
      <c r="C53" s="81" t="s">
        <v>272</v>
      </c>
      <c r="D53" s="75"/>
      <c r="E53" s="80">
        <v>72255</v>
      </c>
      <c r="F53" s="165">
        <v>-39178</v>
      </c>
      <c r="G53" s="5"/>
      <c r="H53" s="5"/>
      <c r="I53" s="5"/>
      <c r="J53" s="5"/>
      <c r="K53" s="5"/>
      <c r="L53" s="77"/>
    </row>
    <row r="54" spans="1:12" s="78" customFormat="1" ht="15.75">
      <c r="A54" s="156"/>
      <c r="B54" s="5" t="s">
        <v>72</v>
      </c>
      <c r="C54" s="86" t="s">
        <v>273</v>
      </c>
      <c r="D54" s="75" t="s">
        <v>44</v>
      </c>
      <c r="E54" s="109">
        <f>E55+E56</f>
        <v>0</v>
      </c>
      <c r="F54" s="166">
        <f>F55+F56</f>
        <v>-1</v>
      </c>
      <c r="G54" s="5"/>
      <c r="H54" s="5"/>
      <c r="I54" s="5"/>
      <c r="J54" s="5"/>
      <c r="K54" s="5"/>
      <c r="L54" s="77"/>
    </row>
    <row r="55" spans="1:12" s="78" customFormat="1" ht="15.75">
      <c r="A55" s="156"/>
      <c r="B55" s="87" t="s">
        <v>119</v>
      </c>
      <c r="C55" s="81" t="s">
        <v>274</v>
      </c>
      <c r="D55" s="75"/>
      <c r="E55" s="110">
        <v>0</v>
      </c>
      <c r="F55" s="115">
        <v>0</v>
      </c>
      <c r="G55" s="5"/>
      <c r="H55" s="5"/>
      <c r="I55" s="5"/>
      <c r="J55" s="5"/>
      <c r="K55" s="5"/>
      <c r="L55" s="77"/>
    </row>
    <row r="56" spans="1:12" s="78" customFormat="1" ht="15.75">
      <c r="A56" s="156"/>
      <c r="B56" s="87" t="s">
        <v>120</v>
      </c>
      <c r="C56" s="81" t="s">
        <v>164</v>
      </c>
      <c r="D56" s="69" t="s">
        <v>121</v>
      </c>
      <c r="E56" s="110">
        <v>0</v>
      </c>
      <c r="F56" s="165">
        <v>-1</v>
      </c>
      <c r="G56" s="5"/>
      <c r="H56" s="5"/>
      <c r="I56" s="5"/>
      <c r="J56" s="5"/>
      <c r="K56" s="5"/>
      <c r="L56" s="77"/>
    </row>
    <row r="57" spans="1:12" s="78" customFormat="1" ht="15.75">
      <c r="A57" s="156"/>
      <c r="B57" s="5" t="s">
        <v>74</v>
      </c>
      <c r="C57" s="86" t="s">
        <v>275</v>
      </c>
      <c r="D57" s="75" t="s">
        <v>48</v>
      </c>
      <c r="E57" s="76">
        <f>E50-E51+E54</f>
        <v>769730</v>
      </c>
      <c r="F57" s="157">
        <f>F50-F51+F54</f>
        <v>527573</v>
      </c>
      <c r="G57" s="5"/>
      <c r="H57" s="5"/>
      <c r="I57" s="5"/>
      <c r="J57" s="5"/>
      <c r="K57" s="5"/>
      <c r="L57" s="77"/>
    </row>
    <row r="58" spans="1:6" ht="30.75" customHeight="1" thickBot="1">
      <c r="A58" s="159"/>
      <c r="B58" s="160"/>
      <c r="C58" s="219" t="s">
        <v>276</v>
      </c>
      <c r="D58" s="161"/>
      <c r="E58" s="175">
        <f>+E57/250000000</f>
        <v>0.00307892</v>
      </c>
      <c r="F58" s="176">
        <f>+F57/127900000</f>
        <v>0.004124886630179828</v>
      </c>
    </row>
    <row r="59" spans="5:6" ht="12.75">
      <c r="E59" s="3"/>
      <c r="F59" s="84"/>
    </row>
    <row r="60" ht="12.75">
      <c r="F60" s="84"/>
    </row>
    <row r="61" spans="1:8" s="187" customFormat="1" ht="15.75" customHeight="1">
      <c r="A61" s="184"/>
      <c r="B61" s="185"/>
      <c r="C61" s="185"/>
      <c r="D61" s="184"/>
      <c r="E61" s="186"/>
      <c r="F61" s="186"/>
      <c r="H61" s="186"/>
    </row>
    <row r="62" spans="1:8" s="187" customFormat="1" ht="15.75" customHeight="1">
      <c r="A62" s="184"/>
      <c r="B62" s="186"/>
      <c r="C62" s="186"/>
      <c r="D62" s="184"/>
      <c r="E62" s="186"/>
      <c r="F62" s="186"/>
      <c r="H62" s="186"/>
    </row>
    <row r="63" spans="1:8" s="187" customFormat="1" ht="15.75" customHeight="1">
      <c r="A63" s="188"/>
      <c r="B63" s="186"/>
      <c r="C63" s="186"/>
      <c r="E63" s="184"/>
      <c r="F63" s="189"/>
      <c r="G63" s="189"/>
      <c r="H63" s="189"/>
    </row>
    <row r="64" s="190" customFormat="1" ht="12.75">
      <c r="F64" s="191"/>
    </row>
    <row r="65" ht="12.75">
      <c r="F65" s="84"/>
    </row>
    <row r="66" ht="12.75">
      <c r="F66" s="84"/>
    </row>
    <row r="67" ht="12.75">
      <c r="F67" s="84"/>
    </row>
    <row r="68" ht="12.75">
      <c r="F68" s="84"/>
    </row>
    <row r="69" ht="12.75">
      <c r="F69" s="84"/>
    </row>
    <row r="70" ht="12.75">
      <c r="F70" s="84"/>
    </row>
    <row r="71" ht="12.75">
      <c r="F71" s="84"/>
    </row>
    <row r="72" ht="12.75">
      <c r="F72" s="84"/>
    </row>
    <row r="73" ht="12.75">
      <c r="F73" s="84"/>
    </row>
    <row r="74" ht="12.75">
      <c r="F74" s="84"/>
    </row>
    <row r="75" ht="12.75">
      <c r="F75" s="84"/>
    </row>
    <row r="76" ht="12.75">
      <c r="F76" s="84"/>
    </row>
    <row r="77" ht="12.75">
      <c r="F77" s="84"/>
    </row>
    <row r="78" ht="12.75">
      <c r="F78" s="84"/>
    </row>
    <row r="79" ht="12.75">
      <c r="F79" s="84"/>
    </row>
    <row r="80" ht="12.75">
      <c r="F80" s="84"/>
    </row>
    <row r="81" ht="12.75">
      <c r="F81" s="84"/>
    </row>
    <row r="82" ht="12.75">
      <c r="F82" s="84"/>
    </row>
    <row r="83" ht="12.75">
      <c r="F83" s="84"/>
    </row>
    <row r="84" ht="12.75">
      <c r="F84" s="84"/>
    </row>
    <row r="85" ht="12.75">
      <c r="F85" s="84"/>
    </row>
    <row r="86" ht="12.75">
      <c r="F86" s="84"/>
    </row>
    <row r="87" ht="12.75">
      <c r="F87" s="84"/>
    </row>
    <row r="88" ht="12.75">
      <c r="F88" s="84"/>
    </row>
    <row r="89" ht="12.75">
      <c r="F89" s="84"/>
    </row>
    <row r="90" ht="12.75">
      <c r="F90" s="84"/>
    </row>
    <row r="91" ht="12.75">
      <c r="F91" s="84"/>
    </row>
    <row r="92" ht="12.75">
      <c r="F92" s="84"/>
    </row>
    <row r="93" ht="12.75">
      <c r="F93" s="84"/>
    </row>
    <row r="94" ht="12.75">
      <c r="F94" s="84"/>
    </row>
    <row r="95" ht="12.75">
      <c r="F95" s="84"/>
    </row>
    <row r="96" ht="12.75">
      <c r="F96" s="84"/>
    </row>
    <row r="97" ht="12.75">
      <c r="F97" s="84"/>
    </row>
    <row r="98" ht="12.75">
      <c r="F98" s="84"/>
    </row>
    <row r="99" ht="12.75">
      <c r="F99" s="84"/>
    </row>
    <row r="100" ht="12.75">
      <c r="F100" s="84"/>
    </row>
    <row r="101" ht="12.75">
      <c r="F101" s="84"/>
    </row>
    <row r="102" ht="12.75">
      <c r="F102" s="84"/>
    </row>
    <row r="103" ht="12.75">
      <c r="F103" s="84"/>
    </row>
    <row r="104" ht="12.75">
      <c r="F104" s="84"/>
    </row>
    <row r="105" ht="12.75">
      <c r="F105" s="84"/>
    </row>
    <row r="106" ht="12.75">
      <c r="F106" s="84"/>
    </row>
    <row r="107" ht="12.75">
      <c r="F107" s="84"/>
    </row>
    <row r="108" ht="12.75">
      <c r="F108" s="84"/>
    </row>
    <row r="109" ht="12.75">
      <c r="F109" s="84"/>
    </row>
    <row r="110" ht="12.75">
      <c r="F110" s="84"/>
    </row>
    <row r="111" ht="12.75">
      <c r="F111" s="84"/>
    </row>
    <row r="112" ht="12.75">
      <c r="F112" s="84"/>
    </row>
    <row r="113" ht="12.75">
      <c r="F113" s="84"/>
    </row>
    <row r="114" ht="12.75">
      <c r="F114" s="84"/>
    </row>
    <row r="115" ht="12.75">
      <c r="F115" s="84"/>
    </row>
    <row r="116" ht="12.75">
      <c r="F116" s="84"/>
    </row>
    <row r="117" ht="12.75">
      <c r="F117" s="84"/>
    </row>
    <row r="118" ht="12.75">
      <c r="F118" s="84"/>
    </row>
    <row r="119" ht="12.75">
      <c r="F119" s="84"/>
    </row>
    <row r="120" ht="12.75">
      <c r="F120" s="84"/>
    </row>
    <row r="121" ht="12.75">
      <c r="F121" s="84"/>
    </row>
    <row r="122" ht="12.75">
      <c r="F122" s="84"/>
    </row>
    <row r="123" ht="12.75">
      <c r="F123" s="84"/>
    </row>
    <row r="124" ht="12.75">
      <c r="F124" s="84"/>
    </row>
    <row r="125" ht="12.75">
      <c r="F125" s="84"/>
    </row>
    <row r="126" ht="12.75">
      <c r="F126" s="84"/>
    </row>
    <row r="127" ht="12.75">
      <c r="F127" s="84"/>
    </row>
    <row r="128" ht="12.75">
      <c r="F128" s="84"/>
    </row>
    <row r="129" ht="12.75">
      <c r="F129" s="84"/>
    </row>
    <row r="130" ht="12.75">
      <c r="F130" s="84"/>
    </row>
    <row r="131" ht="12.75">
      <c r="F131" s="84"/>
    </row>
    <row r="132" ht="12.75">
      <c r="F132" s="84"/>
    </row>
    <row r="133" ht="12.75">
      <c r="F133" s="84"/>
    </row>
    <row r="134" ht="12.75">
      <c r="F134" s="84"/>
    </row>
    <row r="135" ht="12.75">
      <c r="F135" s="84"/>
    </row>
    <row r="136" ht="12.75">
      <c r="F136" s="84"/>
    </row>
    <row r="137" ht="12.75">
      <c r="F137" s="84"/>
    </row>
    <row r="138" ht="12.75">
      <c r="F138" s="84"/>
    </row>
    <row r="139" ht="12.75">
      <c r="F139" s="84"/>
    </row>
    <row r="140" ht="12.75">
      <c r="F140" s="84"/>
    </row>
    <row r="141" ht="12.75">
      <c r="F141" s="84"/>
    </row>
    <row r="142" ht="12.75">
      <c r="F142" s="84"/>
    </row>
    <row r="143" ht="12.75">
      <c r="F143" s="84"/>
    </row>
    <row r="144" ht="12.75">
      <c r="F144" s="84"/>
    </row>
    <row r="145" ht="12.75">
      <c r="F145" s="84"/>
    </row>
    <row r="146" ht="12.75">
      <c r="F146" s="84"/>
    </row>
    <row r="147" ht="12.75">
      <c r="F147" s="84"/>
    </row>
    <row r="148" ht="12.75">
      <c r="F148" s="84"/>
    </row>
    <row r="149" ht="12.75">
      <c r="F149" s="84"/>
    </row>
    <row r="150" ht="12.75">
      <c r="F150" s="84"/>
    </row>
    <row r="151" ht="12.75">
      <c r="F151" s="84"/>
    </row>
    <row r="152" ht="12.75">
      <c r="F152" s="84"/>
    </row>
    <row r="153" ht="12.75">
      <c r="F153" s="84"/>
    </row>
    <row r="154" ht="12.75">
      <c r="F154" s="84"/>
    </row>
    <row r="155" ht="12.75">
      <c r="F155" s="84"/>
    </row>
    <row r="156" ht="12.75">
      <c r="F156" s="84"/>
    </row>
    <row r="157" ht="12.75">
      <c r="F157" s="84"/>
    </row>
    <row r="158" ht="12.75">
      <c r="F158" s="84"/>
    </row>
    <row r="159" ht="12.75">
      <c r="F159" s="84"/>
    </row>
    <row r="160" ht="12.75">
      <c r="F160" s="84"/>
    </row>
    <row r="161" ht="12.75">
      <c r="F161" s="84"/>
    </row>
    <row r="162" ht="12.75">
      <c r="F162" s="84"/>
    </row>
    <row r="163" ht="12.75">
      <c r="F163" s="84"/>
    </row>
    <row r="164" ht="12.75">
      <c r="F164" s="84"/>
    </row>
    <row r="165" ht="12.75">
      <c r="F165" s="84"/>
    </row>
    <row r="166" ht="12.75">
      <c r="F166" s="84"/>
    </row>
    <row r="167" ht="12.75">
      <c r="F167" s="84"/>
    </row>
    <row r="168" ht="12.75">
      <c r="F168" s="84"/>
    </row>
    <row r="169" ht="12.75">
      <c r="F169" s="84"/>
    </row>
    <row r="170" ht="12.75">
      <c r="F170" s="84"/>
    </row>
    <row r="171" ht="12.75">
      <c r="F171" s="84"/>
    </row>
    <row r="172" ht="12.75">
      <c r="F172" s="84"/>
    </row>
    <row r="173" ht="12.75">
      <c r="F173" s="84"/>
    </row>
    <row r="174" ht="12.75">
      <c r="F174" s="84"/>
    </row>
    <row r="175" ht="12.75">
      <c r="F175" s="84"/>
    </row>
    <row r="176" ht="12.75">
      <c r="F176" s="84"/>
    </row>
    <row r="177" ht="12.75">
      <c r="F177" s="84"/>
    </row>
    <row r="178" ht="12.75">
      <c r="F178" s="84"/>
    </row>
    <row r="179" ht="12.75">
      <c r="F179" s="84"/>
    </row>
  </sheetData>
  <sheetProtection/>
  <mergeCells count="1">
    <mergeCell ref="E5:F5"/>
  </mergeCells>
  <printOptions horizontalCentered="1" verticalCentered="1"/>
  <pageMargins left="0.29" right="0.31" top="0.49" bottom="0.4" header="0.5118110236220472" footer="0.5118110236220472"/>
  <pageSetup fitToHeight="1" fitToWidth="1" horizontalDpi="600" verticalDpi="600" orientation="portrait" paperSize="9" scale="58" r:id="rId2"/>
  <headerFooter alignWithMargins="0">
    <oddFooter>&amp;Cİlişikteki açıklama ve dipnotlar bu mali tabloların tamamlayıcısıdır.
8
</oddFooter>
  </headerFooter>
  <ignoredErrors>
    <ignoredError sqref="D49:D58 D9:D4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1899-12-29T22:00:00Z</cp:lastPrinted>
  <dcterms:created xsi:type="dcterms:W3CDTF">1899-12-29T22:00:00Z</dcterms:created>
  <dcterms:modified xsi:type="dcterms:W3CDTF">1899-12-29T22:00:00Z</dcterms:modified>
  <cp:category/>
  <cp:version/>
  <cp:contentType/>
  <cp:contentStatus/>
  <cp:revision>1</cp:revision>
</cp:coreProperties>
</file>